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x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SO 121" sheetId="3" r:id="rId3"/>
    <sheet name="SO 122" sheetId="4" r:id="rId4"/>
  </sheets>
  <definedNames/>
  <calcPr/>
  <webPublishing/>
</workbook>
</file>

<file path=xl/sharedStrings.xml><?xml version="1.0" encoding="utf-8"?>
<sst xmlns="http://schemas.openxmlformats.org/spreadsheetml/2006/main" count="1321" uniqueCount="408">
  <si>
    <t>Firma: MDS Projekt s.r.o.</t>
  </si>
  <si>
    <t>Rekapitulace ceny</t>
  </si>
  <si>
    <t>Stavba: 2570-21-3 - II/316 Běstovice, zajištění komunikace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</si>
  <si>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</si>
  <si>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</si>
  <si>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</si>
  <si>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</si>
  <si>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</si>
  <si>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</si>
  <si>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</si>
  <si>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</si>
  <si>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</si>
  <si>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</si>
  <si>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</si>
  <si>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</si>
  <si>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2570-21-3</t>
  </si>
  <si>
    <t>II/316 Běstovice, zajištění komunikace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</si>
  <si>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</si>
  <si>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</si>
  <si>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</si>
  <si>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</si>
  <si>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</si>
  <si>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</si>
  <si>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</si>
  <si>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</si>
  <si>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</si>
  <si>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</si>
  <si>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</si>
  <si>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</si>
  <si>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</si>
  <si>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</si>
  <si>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</si>
  <si>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</si>
  <si>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</si>
  <si>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</si>
  <si>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</si>
  <si>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</si>
  <si>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</si>
  <si>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</si>
  <si>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</si>
  <si>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</si>
  <si>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</si>
  <si>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</si>
  <si>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</si>
  <si>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</si>
  <si>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</si>
  <si>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</si>
  <si>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</si>
  <si>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02910</t>
  </si>
  <si>
    <t>a</t>
  </si>
  <si>
    <t>OSTATNÍ POŽADAVKY - ZEMĚMĚŘIČSKÁ MĚŘENÍ</t>
  </si>
  <si>
    <t>KPL</t>
  </si>
  <si>
    <t>2021_OTSKP</t>
  </si>
  <si>
    <t>PP</t>
  </si>
  <si>
    <t>vytyčovací práce + cena za vytyčení prostorové polohy stavby před jejím zahájením odborně způsobilými osobami. Kompletní geodetické práce na vytyčení vytyčovaných bodů definovaného objektu v rozsahu PD a TKP. 
celkem včetně ochrany vytyčovacích a vytyčovaných bodů 
Celkem rozsah dle SOD</t>
  </si>
  <si>
    <t>VV</t>
  </si>
  <si>
    <t>1=1,000 [A]</t>
  </si>
  <si>
    <t>TS</t>
  </si>
  <si>
    <t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</si>
  <si>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</si>
  <si>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</si>
  <si>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"Vytýčení polohopisu a výškopisu stavby (3x tištěná forma a 3x CD) 
Zaměření skutečného provedení stavby (3x tištěná forma+3 ks CD) 
Vytyčovací práce + cena za vytyčení prostorové polohy a všech objektů"</t>
  </si>
  <si>
    <t>zahrnuje veškeré náklady spojené s objednatelem požadovanými pracemi</t>
  </si>
  <si>
    <t>02943</t>
  </si>
  <si>
    <t>OSTATNÍ POŽADAVKY - VYPRACOVÁNÍ RDS</t>
  </si>
  <si>
    <t>cena za vypracování RDS SO 121 (REALIZAČNÍ DOKUMENTACE STAVBY) dle všeobecných obchodních podmínek objednatele</t>
  </si>
  <si>
    <t>02944</t>
  </si>
  <si>
    <t>OSTAT POŽADAVKY - DOKUMENTACE SKUTEČ PROVEDENÍ V DIGIT FORMĚ</t>
  </si>
  <si>
    <t>cena za vypracování DSPS SO 121 (dokumentace skutečného provedení stavby) dle všeobecných obchodních podmínek objednatele</t>
  </si>
  <si>
    <t>02945</t>
  </si>
  <si>
    <t>OSTAT POŽADAVKY - GEOMETRICKÝ PLÁN</t>
  </si>
  <si>
    <t>" Ostatní požadavky - geometrický oddělovací plán dle požadavku objednatele po dokončení stavby. Plán bude odpovídat záborovému elaborátu stavby 
dle dokumentace DSPS. Práce dle SOD"</t>
  </si>
  <si>
    <t>položka zahrnuje:                                                                                                                   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</si>
  <si>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02946</t>
  </si>
  <si>
    <t>OSTAT POŽADAVKY - FOTODOKUMENTACE</t>
  </si>
  <si>
    <t>Fotodokumentace SO 121 v průběhu realizace stavby v maximálně týdenním cyklu. Vše včetně předání v el. podobě a tištěné podobě dle požadavku objednatele a SOD.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</si>
  <si>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</si>
  <si>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7</t>
  </si>
  <si>
    <t>02991</t>
  </si>
  <si>
    <t>OSTATNÍ POŽADAVKY - INFORMAČNÍ TABULE</t>
  </si>
  <si>
    <t>KUS</t>
  </si>
  <si>
    <t>základní údaje o stavbě, velikost 1,0/2,0 m</t>
  </si>
  <si>
    <t>2=2,000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</si>
  <si>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</si>
  <si>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8</t>
  </si>
  <si>
    <t>03100</t>
  </si>
  <si>
    <t>ZAŘÍZENÍ STAVENIŠTĚ - ZŘÍZENÍ, PROVOZ, DEMONTÁŽ</t>
  </si>
  <si>
    <t>SOUBOR</t>
  </si>
  <si>
    <t>"Zařízení staveniště – zřízení, provoz, demontáž 
úhrnná částka na položku musí pokrývat všechna potřebná zařízení staveniště po celou dobu výstavby. Zahrnuje náklady na veškeré zařízení staveniště vč. jeho zřízení, provoz a odstranění či jakékoliv potřebné přemisťování v rozsahu stavby, etap nebo ve fází výstavby, do doby úplného dokončení a předání stavby objednateli." 
"Komplet - vybudování, provoz a likvidaci zařízení staveniště pro všechny stavební objekty akce komplet včetně oplocení a zajištění - komplet na uvedenou akci poro všechny objeky po celou dobu výstavby."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</si>
  <si>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</si>
  <si>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</si>
  <si>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</si>
  <si>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Úhrnná částka musí obsahovat veškeré náklady na dočasné úpravy a regulaci dopravy ( i pěší ) na staveništi a nezbytné značení a opatření vyplývající z požadavků BOZP na staveništi. Trasy pro pěší v souladu s vyhl. č. 398/2009 Sb. o obecných technických požadavcích zabezpečujících bezbariérové užívání staveb. Po dobu realizace stavby zajištěn přístup k objektům pro požární techniku, policii, záchranné služby .</t>
  </si>
  <si>
    <t>zahrnuje objednatelem povolené náklady na požadovaná zařízení zhotovitele</t>
  </si>
  <si>
    <t>SO 121</t>
  </si>
  <si>
    <t>Zajištění stability tělesa komunikace II/316</t>
  </si>
  <si>
    <t>014102</t>
  </si>
  <si>
    <t>A</t>
  </si>
  <si>
    <t>POPLATKY ZA SKLÁDKU</t>
  </si>
  <si>
    <t>T</t>
  </si>
  <si>
    <t>poplatky za uložení zemin a přebytků výkopku-skládka dle zadávacích podmínek v režii dodavatele s poplatkem a evidencí</t>
  </si>
  <si>
    <t>pol.č. 11130 - 81,75*2,0=163,500 [G] 
pol.č. 11332 - 89,03*2,0=178,060 [B] 
pol.č. 12930 - 67,3*2,0=134,600 [C] 
pol.č. 13273 - 70*2,0=140,000 [D] 
pol.č. 17120 - vyskládkování cca 10% znehodnoceného (nepoužitelného) stávajícího materiálu pro zásyp strže nebo vyskládkování materiálu z odstraněné kce provizorní kmunikace II. (SO 122) 
((123+156)-81,75)*2=394,500 [E] 
Celkem: G+B+C+D+E=1 010,660 [H]</t>
  </si>
  <si>
    <t>zahrnuje veškeré poplatky provozovateli skládky související s uložením odpadu na skládce.</t>
  </si>
  <si>
    <t>014112</t>
  </si>
  <si>
    <t>B</t>
  </si>
  <si>
    <t>POPLATKY ZA SKLÁDKU TYP S-IO (INERTNÍ ODPAD)</t>
  </si>
  <si>
    <t>poplatky za uložení stavebních sutí a kamene - skládka dle zadávacích podmínek v režii dodavatele s poplatkem a evidencí</t>
  </si>
  <si>
    <t>pol.č. 969246 - 0,28*12*2,5=8,400 [A]</t>
  </si>
  <si>
    <t>Zemní práce</t>
  </si>
  <si>
    <t>11130</t>
  </si>
  <si>
    <t>SEJMUTÍ DRNU</t>
  </si>
  <si>
    <t>M2</t>
  </si>
  <si>
    <t/>
  </si>
  <si>
    <t>vč. odvozu na trvalou skládku v dodavatelem definované vzdálenosti 
tl. 150 mm - nad výkopem strže 
dle výkresu D.1.1.2. - 545 m2=545,000 [A]</t>
  </si>
  <si>
    <t>včetně vodorovné dopravy  a uložení na skládku</t>
  </si>
  <si>
    <t>11332</t>
  </si>
  <si>
    <t>ODSTRANĚNÍ PODKLADŮ ZPEVNĚNÝCH PLOCH Z KAMENIVA NESTMELENÉHO</t>
  </si>
  <si>
    <t>M3</t>
  </si>
  <si>
    <t>vč. odvozu na trvalou skládku v dodavatelem definované vzdálenosti 
pro plnou kci vozovky na II/316 - (90+26*0,5)*0,3=30,900 [A] 
pro kci pod doplněním krajnic podél II/316 - ((94+27+34)*1,4)*0,15+((94+27+34)*1,1)*0,15=58,125 [B] 
Celkem: A+B=89,025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</si>
  <si>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</si>
  <si>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</si>
  <si>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</si>
  <si>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celoplošné frézování vozovky II/316 tl. 100 mm - včetně odvozu a uložení na skládku vybraného cestmistrovství SÚS 
dle výkresu D.1.1.2. - 652*0,1=65,200 [A] 
frézování tl. 50 mm - sanace poruch krytu - 40% z plochy stávajícho krytu  
562*0,4*0,05=11,240 [B] 
Celkem: A+B=76,440 [C]</t>
  </si>
  <si>
    <t>113764</t>
  </si>
  <si>
    <t>FRÉZOVÁNÍ DRÁŽKY PRŮŘEZU DO 400MM2 V ASFALTOVÉ VOZOVCE</t>
  </si>
  <si>
    <t>M</t>
  </si>
  <si>
    <t>frézovaná spára v ose vozovky a mezi novým a starým asfaltem  
dle výkresu D.1.1.2. -  102+6+6=114,000 [A]</t>
  </si>
  <si>
    <t>Položka zahrnuje veškerou manipulaci s vybouranou sutí a s vybouranými hmotami vč. uložení na skládku.</t>
  </si>
  <si>
    <t>113767</t>
  </si>
  <si>
    <t>FRÉZOVÁNÍ DRÁŽKY PRŮŘEZU DO 1000MM2 V ASFALTOVÉ VOZOVCE</t>
  </si>
  <si>
    <t>sanace trhlin  
30 m=30,000 [A]</t>
  </si>
  <si>
    <t>12110</t>
  </si>
  <si>
    <t>SEJMUTÍ ORNICE NEBO LESNÍ PŮDY</t>
  </si>
  <si>
    <t>Dle pedoogického průzkumu tl. 300 mm - sejmutí ornice na poli v těsné blízkosti strže na ploše po umístění dočasných skládek materiálu  - dle výkresu C.4. - Situace staveniště 
vč. Odvozu a uložení na dočasnou skládku v dodavatelem definované vzdálenosti  - předpoklad je dočasné uložení na poli v těsné blízkosti strže  - dle výkresu C.4. - Situace staveniště 
570  m2 * 0,3 =171,000 [A]</t>
  </si>
  <si>
    <t>položka zahrnuje sejmutí ornice bez ohledu na tloušťku vrstvy a její vodorovnou dopravu 
nezahrnuje uložení na trvalou skládku</t>
  </si>
  <si>
    <t>12273</t>
  </si>
  <si>
    <t>ODKOPÁVKY A PROKOPÁVKY OBECNÉ TŘ. I</t>
  </si>
  <si>
    <t>natěžení a odvoz splaveného materiálu na dočasnou skládku stavby 
objemový povrch Civil 3D - 970  m3=970,000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</si>
  <si>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</si>
  <si>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12373</t>
  </si>
  <si>
    <t>ODKOP PRO SPOD STAVBU SILNIC A ŽELEZNIC TŘ. I</t>
  </si>
  <si>
    <t>vč. Odvozu na dočasnou skládku v dodavatelem definované vzdálenosti  
odkop pro svahové stupně (zazubení) stávajího svahu pro napojení hutněného vrstevnatého násypu na stávající stav  
5,8*15,8+8,3*8,6+7,9*5,6=207,260 [B]</t>
  </si>
  <si>
    <t>12573</t>
  </si>
  <si>
    <t>VYKOPÁVKY ZE ZEMNÍKŮ A SKLÁDEK TŘ. I</t>
  </si>
  <si>
    <t>natěžení splaveného a výkopového materiálu z dočasné skládky stavby pro zásyp strže  
natěžení mat. pro pol. 17170 - 970+1488,3+129+207,26=2 794,560 [A] 
natěžení R-materiálu pro pol. 56963 - 14,18 m3=14,180 [B] 
natěžení materiálu z dočasné skládky stavby pro zásyp strže  - materiál z odstraněné konstrukce provizorní komunikace II. (SO 122) 
(rezerva v případě vyskládkovaní znehodnocenéno (nepoužitelného) stávajícího výkopového materiálu pro zásyp strže - předpoklad cca 10% z objemu stávajícho výkopu) 
provizorní komunikace II.  - ŠDb fr. 0-32 tl. 200 mm 
dle výkresu D.1.1.2. - 615*0,2=123,0 m3 
provizorní komunikace II.  - ŠDb fr. 32-63 tl. 200 mm  
dle výkresu D.1.1.2. - (615+165*0,5*2)*0,2=156,0 m3 
(123+156)-81,75=197,250 [H] 
(81,75 m3 = doplnění / náhrazení materiálu za sejmutý drn nad výkopovou jámou strže) 
Celkem: A+B+H=3 005,990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</si>
  <si>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</si>
  <si>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</t>
  </si>
  <si>
    <t>12930</t>
  </si>
  <si>
    <t>ČIŠTĚNÍ PŘÍKOPŮ OD NÁNOSU</t>
  </si>
  <si>
    <t>vč. Odvozu na trvalou skládku v dodavatelem definované vzdálenosti  
obnova příkopů - 0,35*22+1,12*45+0,27*34=67,280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</si>
  <si>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</si>
  <si>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</si>
  <si>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13173</t>
  </si>
  <si>
    <t>HLOUBENÍ JAM ZAPAŽ I NEPAŽ TŘ. I</t>
  </si>
  <si>
    <t>vč. odvozu na dočasnou nebo trvalou skládku v dodavatelem definované vzdálenosti 
otevřený výkop strže - svahy 1:1 
objemový povrch Civil 3D - 1570 - (545*0,15)=1 488,250 [A] 
svahové stupně ve dně výkopové jámy - 6*21,5=129,000 [B] 
Celkem: A+B=1 617,250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</si>
  <si>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</si>
  <si>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</t>
  </si>
  <si>
    <t>13273</t>
  </si>
  <si>
    <t>HLOUBENÍ RÝH ŠÍŘ DO 2M PAŽ I NEPAŽ TŘ. I</t>
  </si>
  <si>
    <t>vč. Odvozu na trvalou skládku v dodavatelem definované vzdálenosti  
obnova zatrubněného sjezdu - výkop pro nové trouby -  12*1,3=15,600 [A] 
obnova zatrubněného sjezdu - rýhy pro zajišťující prahy -  (3+2,5)*0,3*0,5=0,825 [B] 
obnova příkopu pod provizorní komunikaci -  0,85*63=53,550 [C] 
Celkem: A+B+C=69,975 [D]</t>
  </si>
  <si>
    <t>15</t>
  </si>
  <si>
    <t>17120</t>
  </si>
  <si>
    <t>ULOŽENÍ SYPANINY DO NÁSYPŮ A NA SKLÁDKY BEZ ZHUTNĚNÍ</t>
  </si>
  <si>
    <t>uložení materiálu na dočasnou skládku staveniště 
pol. Č. 12273 - 970 m3 =970,000 [A] 
pol. Č. 12373 - 207,26 m3=207,260 [B] 
pol. Č. 56963 - 14,18 m3=14,180 [C] 
pol. Č. 13173 - 1617,25=1 617,250 [D] 
uložení materiálu na trvalou skládku 
pol. Č. 13273 - 69,98 m3 =69,980 [F] 
rezerva  - vyskládkování cca 10% znehodnoceného (nepoužitelného) stávajícího materiálu pro zásyp strže nebo vyskládkování materiálu z odstraněné kce provizorní kmunikace II. (SO 122) ((123+156)-81,75)=197,250 [G] 
Celkem: A+B+C+D+F+G=3 075,920 [H]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</si>
  <si>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</si>
  <si>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16</t>
  </si>
  <si>
    <t>17170</t>
  </si>
  <si>
    <t>ULOŽENÍ SYPANINY DO NÁSYPŮ VRSTEVNATÝCH SE ZHUTNĚNÍM</t>
  </si>
  <si>
    <t>zásyp strže ze stávajícího splaveného a výkopového materiálu  
970 m3 + 1488,3 m3 +129 + 207,26=2 794,560 [A] 
materiál z odstraněné konstrukce provizorní komunikace II. (SO 122) 
(rezerva v případě vyskládkovaní znehodnocenéno (nepoužitelného) stávajícího výkopového materiálu pro zásyp strže - předpoklad cca 10% z objemu stávajícho výkopu) 
provizorní komunikace II.  - ŠDb fr. 0-32 tl. 200 mm 
dle výkresu D.1.1.2. - 615*0,2=123,000 [B] 
provizorní komunikace II.  - ŠDb fr. 32-63 tl. 200 mm  
dle výkresu D.1.1.2. - (615+165*0,5*2)*0,2=156,000 [C] 
Celkem: A+B+C=3 073,560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</si>
  <si>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</si>
  <si>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</t>
  </si>
  <si>
    <t>17180</t>
  </si>
  <si>
    <t>ULOŽENÍ SYPANINY DO NÁSYPŮ Z NAKUPOVANÝCH MATERIÁLŮ</t>
  </si>
  <si>
    <t>HUTNĚNÝ NÁSYP PO VRSTVÁCH TL. MAX 300 MM 
doplnění materiálu pro nový huntěný zásyp strže - rozdíl objemových povrchů Civil 3D - 1245 m3 - 970 m3=275,000 [A] 
nadvýšení povrchu nad zasypanou strží - 9,6*13,7=131,520 [B] 
Celkem: A+B=406,520 [D]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</si>
  <si>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</si>
  <si>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</si>
  <si>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</si>
  <si>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</si>
  <si>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HUTNĚNÝ ZÁSYP I=0.8 až 0.9; ZHUTNĚNO NA min. 98 % PS 
HUTNĚNÝ PO VRSTVÁCH TL. MAX. 300 mm 
obnova sjezdu - obsyp PVC-U potrubí SN 16 DN 400 mm plnostěnné hladké konstrukce 
0,35*12=4,200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</si>
  <si>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</si>
  <si>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19</t>
  </si>
  <si>
    <t>18110</t>
  </si>
  <si>
    <t>ÚPRAVA PLÁNĚ SE ZHUTNĚNÍM V HORNINĚ TŘ. I</t>
  </si>
  <si>
    <t>silniční pláň kom. II/316 
dle výkresu D.1.1.2. - 90+26*0,5+(105+27+34)*1,1=285,600 [A]</t>
  </si>
  <si>
    <t>položka zahrnuje úpravu pláně včetně vyrovnání výškových rozdílů. Míru zhutnění určuje projekt.</t>
  </si>
  <si>
    <t>20</t>
  </si>
  <si>
    <t>18222</t>
  </si>
  <si>
    <t>ROZPROSTŘENÍ ORNICE VE SVAHU V TL DO 0,15M</t>
  </si>
  <si>
    <t>celkem ohumusování tl. 0,15 m - vč. dopravy a nákupu ornice na stavbu bez omezení dovozové vzdálenosti 
dle výkresu D.1.1.2.- svah násypového tělesa sanované strže - 500 m2=500,000 [A] 
dle výkresu D.1.1.2.- svahy příkopů II/316 - 1,1*33+46+45+1,1*34+252=416,700 [B] 
Celkem: A+B=916,700 [C]</t>
  </si>
  <si>
    <t>položka zahrnuje: 
nutné přemístění ornice z dočasných skládek vzdálených do 50m 
rozprostření ornice v předepsané tloušťce ve svahu přes 1:5</t>
  </si>
  <si>
    <t>21</t>
  </si>
  <si>
    <t>18232</t>
  </si>
  <si>
    <t>ROZPROSTŘENÍ ORNICE V ROVINĚ V TL DO 0,15M</t>
  </si>
  <si>
    <t>celkem ohumusování tl. 0,15 m - vč. dopravy a nákupu ornice na stavbu bez omezení dovozové vzdálenosti 
dle výkresu D.1.1.2.- 330+80=410,000 [A] 
uvedení plochy do původního stavu po odklizení splaveného materiálu pod strží 
dle výkresu D.1.1.2. - 370=370,000 [C] 
Celkem: A+C=780,000 [D]</t>
  </si>
  <si>
    <t>položka zahrnuje: 
nutné přemístění ornice z dočasných skládek vzdálených do 50m 
rozprostření ornice v předepsané tloušťce v rovině a ve svahu do 1:5</t>
  </si>
  <si>
    <t>22</t>
  </si>
  <si>
    <t>18241</t>
  </si>
  <si>
    <t>ZALOŽENÍ TRÁVNÍKU RUČNÍM VÝSEVEM</t>
  </si>
  <si>
    <t>dle výkresu D.1.1.2.- 500+252+330+308+370=1 760,000 [A]</t>
  </si>
  <si>
    <t>Zahrnuje dodání předepsané travní směsi, její výsev na ornici, zalévání, první pokosení, to vše bez ohledu na sklon terénu</t>
  </si>
  <si>
    <t>Základy</t>
  </si>
  <si>
    <t>23</t>
  </si>
  <si>
    <t>21197</t>
  </si>
  <si>
    <t>OPLÁŠTĚNÍ ODVODŇOVACÍCH ŽEBER Z GEOTEXTILIE</t>
  </si>
  <si>
    <t>DRENÁŽNÍ TRATIVOD DN 150  - OBAL Z NETKANÉ FILTRAČNÍ GEOTEXTILIE Z PP 200 G/M2 
(7*6+10*2+14*2+18*2+23*2+27*2+27*2+27*2)*2,5=835,000 [A]</t>
  </si>
  <si>
    <t>položka zahrnuje dodávku předepsané geotextilie, mimostaveništní a vnitrostaveništní dopravu a její uložení včetně potřebných přesahů (nezapočítávají se do výměry)</t>
  </si>
  <si>
    <t>24</t>
  </si>
  <si>
    <t>21263</t>
  </si>
  <si>
    <t>TRATIVODY KOMPLET Z TRUB Z PLAST HMOT DN DO 150MM</t>
  </si>
  <si>
    <t>DRENÁŽNÍ TRATIVOD DN 150  
7*6+10*2+14*2+18*2+23*2+27*2+27*2+27*2=334,000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</si>
  <si>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</si>
  <si>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25</t>
  </si>
  <si>
    <t>289973</t>
  </si>
  <si>
    <t>OPLÁŠTĚNÍ (ZPEVNĚNÍ) Z GEOSÍTÍ A GEOROHOŽÍ</t>
  </si>
  <si>
    <t>Jedná se o třívrstvou protierozní prostorovou georohož z polypropylenu. Tl. georohože je navržena 20 mm s otvory 15-20 mm. Pevnost v tahu podélná do 10 kN/m (tolerance -1 kN/m) a pevnost v tahu příčná  do 15 kN/m (tolerance -1 kN/m). Rohož bude do svahu kotvena pomocí ocelových ´´J´´ skob s délkou 30 cm a z drátu O 4 mm, v počtu 1 skoby na m2.</t>
  </si>
  <si>
    <t>protierozní georohož na svahu sanované strže 
500 m2=500,000 [A]</t>
  </si>
  <si>
    <t>Položka zahrnuje: 
- dodávku předepsané geosítě nebi georohože 
- úpravu, očištění a ochranu podkladu 
- přichycení k podkladu, případně zatížení 
- úpravy spojů a zajištění okrajů 
- úpravy pro odvodnění 
- nutné přesahy 
- mimostaveništní a vnitrostaveništní dopravu</t>
  </si>
  <si>
    <t>Vodorovné konstrukce</t>
  </si>
  <si>
    <t>26</t>
  </si>
  <si>
    <t>45131</t>
  </si>
  <si>
    <t>PODKL A VÝPLŇ VRSTVY Z PROST BET</t>
  </si>
  <si>
    <t>lože tl. 140 mm pod kam. dlažbu - beton C16/20 Nxf1 
dle výkresu D.1.1.2.- (64+88+9+14+14)*0,14=26,460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</si>
  <si>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</si>
  <si>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27</t>
  </si>
  <si>
    <t>461314</t>
  </si>
  <si>
    <t>PATKY Z PROSTÉHO BETONU C25/30</t>
  </si>
  <si>
    <t>betonové  zajišťující prahy dlažby - beton C 25/30nXF3 
dle výkresu D.1.1.2.- (3+2,5)*0,3*0,5=0,825 [A]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</si>
  <si>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</t>
  </si>
  <si>
    <t>28</t>
  </si>
  <si>
    <t>46321</t>
  </si>
  <si>
    <t>ROVNANINA Z LOMOVÉHO KAMENE</t>
  </si>
  <si>
    <t>kámen nad 80 kg 
dle výkresu D.1.1.2.- 12*0,4=4,800 [A]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</si>
  <si>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</si>
  <si>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29</t>
  </si>
  <si>
    <t>465512</t>
  </si>
  <si>
    <t>DLAŽBY Z LOMOVÉHO KAMENE NA MC</t>
  </si>
  <si>
    <t>kam dlažba tl. 200 mm do bet. lože tl. 140 mm 
dle výkresu D.1.1.2.- (64+88+9+14+14)*0,2=37,800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</si>
  <si>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</si>
  <si>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</si>
  <si>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30</t>
  </si>
  <si>
    <t>56333</t>
  </si>
  <si>
    <t>VOZOVKOVÉ VRSTVY ZE ŠTĚRKODRTI TL. DO 150MM</t>
  </si>
  <si>
    <t>ŠDa fr. 0-63 tl. 150 mm - kce vozovkly II/316 
plná kce vozovky - (90+26*0,5)*2=206,000 [A] 
kce pod doplněním krajnic - (105+27+34)*1,4+(105+27+34)*1,1=415,000 [B] 
Celkem: A+B=621,000 [C]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</si>
  <si>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</si>
  <si>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31</t>
  </si>
  <si>
    <t>56334</t>
  </si>
  <si>
    <t>VOZOVKOVÉ VRSTVY ZE ŠTĚRKODRTI TL. DO 200MM</t>
  </si>
  <si>
    <t>ŠDa fr. 0-63 tl. 200 mm - kce  sjezdu 
38=38,000 [A]</t>
  </si>
  <si>
    <t>32</t>
  </si>
  <si>
    <t>56963</t>
  </si>
  <si>
    <t>ZPEVNĚNÍ KRAJNIC Z RECYKLOVANÉHO MATERIÁLU TL DO 150MM</t>
  </si>
  <si>
    <t>R-materiál z frézování stávající kce vozovky 
dle výkresu D.1.1.2. - (105+84)*0,5=94,500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</si>
  <si>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</si>
  <si>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33</t>
  </si>
  <si>
    <t>572213</t>
  </si>
  <si>
    <t>SPOJOVACÍ POSTŘIK Z EMULZE DO 0,5KG/M2</t>
  </si>
  <si>
    <t>konstrukce vozovky II/316 - PS-C 0,3 KG/M2 
dle výkresu D.1.1.2.- 652+652+562+38=1 904,000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</si>
  <si>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</si>
  <si>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34</t>
  </si>
  <si>
    <t>572223</t>
  </si>
  <si>
    <t>SPOJOVACÍ POSTŘIK Z EMULZE DO 1,0KG/M2</t>
  </si>
  <si>
    <t>sanace poruch krytu - 50% z plochy stávajícho krytu</t>
  </si>
  <si>
    <t>PS-C 0,6 a 0,9 KG/M2 
(562*0,5)*2=562,000 [A]</t>
  </si>
  <si>
    <t>35</t>
  </si>
  <si>
    <t>57475</t>
  </si>
  <si>
    <t>VOZOVKOVÉ VÝZTUŽNÉ VRSTVY Z GEOMŘÍŽOVINY</t>
  </si>
  <si>
    <t>sanace poruch krytu - 50% z plochy stávajícho krytu 
Výztužná geomříž ze skelných vláken potažených elastomerem  s pevností 100 kN/m</t>
  </si>
  <si>
    <t>562*0,5=281,000 [A]</t>
  </si>
  <si>
    <t>- dodání geomříže v požadované kvalitě a v množství včetně přesahů (přesahy započteny v jednotkové ceně) 
- očištění podkladu 
- pokládka geomříže dle předepsaného technologického předpisu</t>
  </si>
  <si>
    <t>36</t>
  </si>
  <si>
    <t>574A33</t>
  </si>
  <si>
    <t>ASFALTOVÝ BETON PRO OBRUSNÉ VRSTVY ACO 11 TL. 40MM</t>
  </si>
  <si>
    <t>konstrukce vozovky II/316 - ACO 11 tl. 40 mm 
dle výkresu D.1.1.2. - 562+90+38=690,000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</si>
  <si>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</si>
  <si>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37</t>
  </si>
  <si>
    <t>574C56</t>
  </si>
  <si>
    <t>ASFALTOVÝ BETON PRO LOŽNÍ VRSTVY ACL 16+, 16S TL. 60MM</t>
  </si>
  <si>
    <t>konstrukce vozovky II/316 - ACL 16+ tl. 60 mm 
dle výkresu D.1.1.2. - 562+90=652,000 [A]</t>
  </si>
  <si>
    <t>38</t>
  </si>
  <si>
    <t>574E06</t>
  </si>
  <si>
    <t>ASFALTOVÝ BETON PRO PODKLADNÍ VRSTVY ACP 16+, 16S</t>
  </si>
  <si>
    <t>konstrukce vozovky II/316 - ACP 16+ min. tl. 50mm - obnova asfaltového krytu - vyrovnávka př. sklonů - prům tl. 90 mm 
dle výkresu D.1.1.2. - 562*0,09=50,580 [A]</t>
  </si>
  <si>
    <t>39</t>
  </si>
  <si>
    <t>574E46</t>
  </si>
  <si>
    <t>ASFALTOVÝ BETON PRO PODKLADNÍ VRSTVY ACP 16+, 16S TL. 50MM</t>
  </si>
  <si>
    <t>konstrukce vozovky II/316 - ACP 16+ tl. 50mm - plná kce vozovky 
dle výkresu D.1.1.2. - 90+38=128,000 [A] 
 sanace poruch krytu - 40% z plochy stávajícho krytu  II/316 - ACP 16+ tl. 50mm 
562*0,4=224,800 [C] 
Celkem: A+C=352,800 [B]</t>
  </si>
  <si>
    <t>Potrubí</t>
  </si>
  <si>
    <t>40</t>
  </si>
  <si>
    <t>899522</t>
  </si>
  <si>
    <t>OBETONOVÁNÍ POTRUBÍ Z PROSTÉHO BETONU DO C12/15</t>
  </si>
  <si>
    <t>obnova sjezdu - suchá směs - C 12/15-S1, bet. sedlo trub  
dle výkresu D.1.1.2. - 0,12*12=1,440 [A]</t>
  </si>
  <si>
    <t>Ostatní konstrukce a práce</t>
  </si>
  <si>
    <t>41</t>
  </si>
  <si>
    <t>91228</t>
  </si>
  <si>
    <t>SMĚROVÉ SLOUPKY Z PLAST HMOT VČETNĚ ODRAZNÉHO PÁSKU</t>
  </si>
  <si>
    <t>bílé Z11a/b - 20=20,000 [A] 
červené Z11G - 2=2,000 [B] 
Celkem: A+B=22,000 [C]</t>
  </si>
  <si>
    <t>položka zahrnuje: 
- dodání a osazení sloupku včetně nutných zemních prací 
- vnitrostaveništní a mimostaveništní doprava 
- odrazky plastové nebo z retroreflexní fólie</t>
  </si>
  <si>
    <t>42</t>
  </si>
  <si>
    <t>914132</t>
  </si>
  <si>
    <t>DOPRAVNÍ ZNAČKY ZÁKLADNÍ VELIKOSTI OCELOVÉ FÓLIE TŘ 2 - MONTÁŽ S PŘEMÍSTĚNÍM</t>
  </si>
  <si>
    <t>Přechodné dopravní značení - schéma pracovního místa C/4  
dovoz a montáž na stavbě - 2xA15, 2xE3a, 2xB21a, 4xB20a, P7, P8, 2xB26 - 14=14,000 [A] 
1x přesun na stavbě - 2xA15, 2xE3a, 2xB21a, 4xB20a, P7, P8, 2xB26 - 14=14,000 [B] 
Trvalé dopravní značení - přemístění do nové polohy 
P1+E2b - 2=2,000 [C] 
Celkem: A+B+C=30,000 [D]</t>
  </si>
  <si>
    <t>položka zahrnuje: 
- dopravu demontované značky z dočasné skládky 
- osazení a montáž značky na místě určeném projektem 
- nutnou opravu poškozených částí 
nezahrnuje dodávku značky</t>
  </si>
  <si>
    <t>43</t>
  </si>
  <si>
    <t>914133</t>
  </si>
  <si>
    <t>DOPRAVNÍ ZNAČKY ZÁKLADNÍ VELIKOSTI OCELOVÉ FÓLIE TŘ 2 - DEMONTÁŽ</t>
  </si>
  <si>
    <t>Trvalé dopravní značení 
P1+E2b 
2=2,000 [A]</t>
  </si>
  <si>
    <t>Položka zahrnuje odstranění, demontáž a odklizení materiálu s odvozem na předepsané místo</t>
  </si>
  <si>
    <t>44</t>
  </si>
  <si>
    <t>Přechodné dopravní značení - schéma pracovního místa C/4  
demontáž o odvoz ze zstaveniště - 2xA15, 2xE3a, 2xB21a, 4xB20a, P7, P8, 2xB26 - 14=14,000 [A]</t>
  </si>
  <si>
    <t>45</t>
  </si>
  <si>
    <t>914139</t>
  </si>
  <si>
    <t>DOPRAV ZNAČKY ZÁKLAD VEL OCEL FÓLIE TŘ 2 - NÁJEMNÉ</t>
  </si>
  <si>
    <t>KSDEN</t>
  </si>
  <si>
    <t>Přechodné dopravní značení - schéma pracovního místa C/4  
předpokládaná doba provádění 61 dní - 2xA15, 2xE3a, 2xB21a, 4xB20a, P7, P8, 2xB26 - 14*61=854,000 [A]</t>
  </si>
  <si>
    <t>položka zahrnuje sazbu za pronájem dopravních značek a zařízení, počet jednotek je určen jako součin počtu značek a počtu dní použití</t>
  </si>
  <si>
    <t>46</t>
  </si>
  <si>
    <t>914432</t>
  </si>
  <si>
    <t>DOPRAVNÍ ZNAČKY 100X150CM OCELOVÉ FÓLIE TŘ 2 - MONTÁŽ S PŘEMÍSTĚNÍM</t>
  </si>
  <si>
    <t>zařízení předběžné výstrahy - dovoz a montáž na staveništi 
IP22 - 3 KS=3,000 [A]</t>
  </si>
  <si>
    <t>47</t>
  </si>
  <si>
    <t>914433</t>
  </si>
  <si>
    <t>DOPRAVNÍ ZNAČKY 100X150CM OCELOVÉ FÓLIE TŘ 2 - DEMONTÁŽ</t>
  </si>
  <si>
    <t>zařízení předběžné výstrahy - demontáž a odvoz ze staveniště 
IP22 - 3 KS=3,000 [A]</t>
  </si>
  <si>
    <t>48</t>
  </si>
  <si>
    <t>914439</t>
  </si>
  <si>
    <t>DOPRAV ZNAČKY 100X150CM OCEL FÓLIE TŘ 2 - NÁJEMNÉ</t>
  </si>
  <si>
    <t>zařízení předběžné výstrahy - nájemné po celou dobu stavby - předpoklad  61 dní 
IP22 - 3 KS * 61=183,000 [A]</t>
  </si>
  <si>
    <t>49</t>
  </si>
  <si>
    <t>914922</t>
  </si>
  <si>
    <t>SLOUPKY A STOJKY DZ Z OCEL TRUBEK DO PATKY MONTÁŽ S PŘESUNEM</t>
  </si>
  <si>
    <t>Trvalé dopravní značení - včetně osazení (betonová patka, zemní práce) 
P1+E2b 
1=1,000 [A]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</si>
  <si>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</si>
  <si>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50</t>
  </si>
  <si>
    <t>914923</t>
  </si>
  <si>
    <t>SLOUPKY A STOJKY DZ Z OCEL TRUBEK DO PATKY DEMONTÁŽ</t>
  </si>
  <si>
    <t>Trvalé dopravní značení 
P1+E2b 
1=1,000 [A]</t>
  </si>
  <si>
    <t>51</t>
  </si>
  <si>
    <t>915111</t>
  </si>
  <si>
    <t>VODOROVNÉ DOPRAVNÍ ZNAČENÍ BARVOU HLADKÉ - DODÁVKA A POKLÁDKA</t>
  </si>
  <si>
    <t>Trvalé dopravní značení - dělící čára V1a š.0,125 
dle výkresu D.1.1.2. - 102*0,125=12,750 [A]</t>
  </si>
  <si>
    <t>položka zahrnuje: 
- dodání a pokládku nátěrového materiálu (měří se pouze natíraná plocha) 
- předznačení a reflexní úpravu</t>
  </si>
  <si>
    <t>52</t>
  </si>
  <si>
    <t>916352</t>
  </si>
  <si>
    <t>SMĚROVACÍ DESKY Z4 OBOUSTR S FÓLIÍ TŘ 1 - MONTÁŽ S PŘESUNEM</t>
  </si>
  <si>
    <t>dovoz a montáž na staveništi - Z4 á 10 m 
200 m / 10 m - 20 ks=20,000 [A] 
1x přesun na stavbě - 20 ks=20,000 [B] 
Celkem: A+B=40,000 [C]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</si>
  <si>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</si>
  <si>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53</t>
  </si>
  <si>
    <t>916353</t>
  </si>
  <si>
    <t>SMĚROVACÍ DESKY Z4 OBOUSTR S FÓLIÍ TŘ 1 - DEMONTÁŽ</t>
  </si>
  <si>
    <t>demontáž a odvoz ze staveniště 
20 ks=20,000 [A]</t>
  </si>
  <si>
    <t>Položka zahrnuje odstranění, demontáž a odklizení zařízení s odvozem na předepsané místo</t>
  </si>
  <si>
    <t>54</t>
  </si>
  <si>
    <t>916359</t>
  </si>
  <si>
    <t>SMĚROVACÍ DESKY Z4 OBOUSTR S FÓLIÍ TŘ 1 - NÁJEMNÉ</t>
  </si>
  <si>
    <t>nájemné - předpoklad  61 dní 
20*61=1 220,000 [A]</t>
  </si>
  <si>
    <t>položka zahrnuje sazbu za pronájem zařízení. Počet měrných jednotek se určí jako součin počtu zařízení a počtu dní použití.</t>
  </si>
  <si>
    <t>55</t>
  </si>
  <si>
    <t>9166B3</t>
  </si>
  <si>
    <t>DOČASNÁ SVODIDLA, ÚROVEŇ ZADRŽENÍ T2 - DEMONTÁŽ</t>
  </si>
  <si>
    <t>60+80=140,000 [A]</t>
  </si>
  <si>
    <t>56</t>
  </si>
  <si>
    <t>916722</t>
  </si>
  <si>
    <t>UPEVŇOVACÍ KONSTR - PODKLADNÍ DESKA OD 28KG - MONTÁŽ S PŘESUNEM</t>
  </si>
  <si>
    <t>Přechodné dopravní značení - schéma pracovního místa C/4  
dovoz a montáž na stavbě pro DZ - 2xA15, 2xE3a, 2xB21a, 4xB20a, P7, P8, 2xB26 - 14=14,000 [A] 
1x přesun na stavbě s DZ - 2xA15, 2xE3a, 2xB21a, 4xB20a, P7, P8, 2xB26 - 14=14,000 [B] 
dovoz a montáž na stavbě pro Z4 - 20 ks=20,000 [C] 
1x přesun na stavbě Z4 - 20 ks=20,000 [D] 
dovoz a montáž na stavbě pro IP22 - 3 ks=3,000 [E] 
Celkem: A+B+C+D+E=71,000 [F]</t>
  </si>
  <si>
    <t>57</t>
  </si>
  <si>
    <t>916723</t>
  </si>
  <si>
    <t>UPEVŇOVACÍ KONSTR - PODKLADNÍ DESKA OD 28KG - DEMONTÁŽ</t>
  </si>
  <si>
    <t>Přechodné dopravní značení - schéma pracovního místa C/4  
demontáž o odvoz ze zstaveniště - 14 ks=14,000 [A] 
demontáž o odvoz ze zstaveniště pro Z4 - 20 ks=20,000 [B] 
demontáž o odvoz ze zstaveniště - 3 ks=3,000 [C]</t>
  </si>
  <si>
    <t>58</t>
  </si>
  <si>
    <t>916729</t>
  </si>
  <si>
    <t>UPEVŇOVACÍ KONSTR - PODKL DESKA OD 28KG - NÁJEMNÉ</t>
  </si>
  <si>
    <t>nájemné - předpoklad  61 dní 
37*61=2 257,000 [A]</t>
  </si>
  <si>
    <t>59</t>
  </si>
  <si>
    <t>917224</t>
  </si>
  <si>
    <t>SILNIČNÍ A CHODNÍKOVÉ OBRUBY Z BETONOVÝCH OBRUBNÍKŮ ŠÍŘ 150MM</t>
  </si>
  <si>
    <t>OBRUBNÍK BETONOVÝ SILNIČNÍ NÁJEZDOVÝ (1000/150/150)- ve sjezdu 
dle výkresu D.1.1.2. - 10 m=10,000 [A]</t>
  </si>
  <si>
    <t>Položka zahrnuje: 
dodání a pokládku betonových obrubníků o rozměrech předepsaných zadávací dokumentací 
betonové lože i boční betonovou opěrku.</t>
  </si>
  <si>
    <t>60</t>
  </si>
  <si>
    <t>918346</t>
  </si>
  <si>
    <t>PROPUSTY Z TRUB DN 400MM</t>
  </si>
  <si>
    <t>OBNOVA ZATRUBNĚNÉHO HOSPODÁŘSKÉHO SJEZDU Z POTRUBÍ DN 400, DL. 12 M PVC-U SN16 PLNOSTĚNNÁ HLADKÁ KCE 
dle výkresu D.1.1.2. - 12 m=12,000 [A]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</si>
  <si>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</si>
  <si>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61</t>
  </si>
  <si>
    <t>93132</t>
  </si>
  <si>
    <t>TĚSNĚNÍ DILATAČ SPAR ASF ZÁLIVKOU MODIFIK</t>
  </si>
  <si>
    <t>profrézovaná spára v ose komunikace a mezi novým a starým asfaltem - dle výkresu D.1.1.2. -  (102+6+6)*0,01*0,04=0,046 [A] 
sanace trhlin - 30*0,02*0,05=0,030 [B] 
Celkem: A+B=0,076 [C]</t>
  </si>
  <si>
    <t>položka zahrnuje dodávku a osazení předepsaného materiálu, očištění ploch spáry před úpravou, očištění okolí spáry po úpravě 
nezahrnuje těsnící profil</t>
  </si>
  <si>
    <t>62</t>
  </si>
  <si>
    <t>969246</t>
  </si>
  <si>
    <t>VYBOURÁNÍ POTRUBÍ DN DO 400MM KANALIZAČ</t>
  </si>
  <si>
    <t>vč. odvozu na trvalou skládku v dodavatelem definované vzdálenosti</t>
  </si>
  <si>
    <t>zatrubněný sjezd   z bet. hrd. trub dn 400 - 12 m=12,000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</si>
  <si>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</si>
  <si>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SO 122</t>
  </si>
  <si>
    <t>Provizorní komunikace</t>
  </si>
  <si>
    <t>pol.č. 11130 - 180*0,15*2,0=54,000 [A] 
Celkem: A=54,000 [F]</t>
  </si>
  <si>
    <t>tl. 150 mm - pro provizorní komunikaci II. 
dle výkresu D.1.1.2. - 180 m2=180,000 [B]</t>
  </si>
  <si>
    <t>frézování provizorní vozovky komunikace I.  tl. 120 mm - včetně odvozu a uložení na skládku vybraného cestmistrovství SÚS 
dle výkresu D.1.1.2. - 172*0,12=20,640 [B]</t>
  </si>
  <si>
    <t>vč. Odvozu na dočasnou skládku v dodavatelem definované vzdálenosti  
odkop pro konstrukci provizorní komunikace II. 
(((0,35+0,38)/2)*10+((0,38+1,05)/2)*10+((1,05+0,85)/2)*10+((0,85+0,8)/2)*10+((0,8+0,5)/2)*10+((0,5+0,85)/2)*10+((0,85+0,45)/2)*10+((0,45+0,85)/2)*10+((0,85+0,85)/2)*10+((0,85+0,8)/2)*10+((0,8+1,1)/2)*10+((1,1+0,85)/2)*10+((0,85+0,6)/2)*10+((0,6+0,75)/2)*10+((0,75+1,95)/2)*10)-(180*0,15)=91,300 [A] 
odstranění provizorní komunikace II. (materiál bude použit pro SO 121 závoz strže) 
provizorní komunikace II.  - ŠDb fr. 0-32 tl. 200 mm 
dle výkresu D.1.1.2. - 615*0,2=123,000 [B] 
provizorní komunikace II.  - ŠDb fr. 32-63 tl. 200 mm  
dle výkresu D.1.1.2. - (615+165*0,5*2)*0,2=156,000 [C] 
násyp provizorní komunikace II. před napojením na II/316 - stávající materiál z odkopu pro konstrukci této komunikace 
((3,85)/2)*20=38,500 [E] 
Celkem: A+B+C+E=408,800 [D]</t>
  </si>
  <si>
    <t>natěžení materiálu z dočasné skládky stavby pro násyp provizorní komunikace II. 
natěžení mat. pro pol. 17110 - 38,5 m3=38,500 [C] 
natěžení materiálu z dočasné skládky stavby pro uvedení ploch do původního stavu po provizorní komunikaci II. 
natěžení mat. pro pol. 17110 - 91,3 m3=91,300 [D] 
Celkem: C+D=129,800 [E]</t>
  </si>
  <si>
    <t>17110</t>
  </si>
  <si>
    <t>ULOŽENÍ SYPANINY DO NÁSYPŮ SE ZHUTNĚNÍM</t>
  </si>
  <si>
    <t>násyp provizorní komunikace II. před napojením na II/316 - stávající materiál z odkopu pro konstrukci této komunikace 
((3,85)/2)*20=38,500 [A] 
provizorní komunikace-uvedení ploch do původního stavu- stávající materiál z odkopu pro konstrukci této komunikace 
91,3=91,300 [B] 
Celkem: A+B=129,800 [C]</t>
  </si>
  <si>
    <t>uložení materiálu na dočasnou skládku staveniště 
pol. Č. 12373 - 408,8  m3=408,800 [B]</t>
  </si>
  <si>
    <t>pláň provizorní komunikace II.  
dle výkresu D.1.1.2. - 615+165*0,5*2=780,000 [B]</t>
  </si>
  <si>
    <t>celkem ohumusování tl. 0,15 m - vč. dopravy a nákupu ornice na stavbu bez omezení dovozové vzdálenosti 
uvedení plochy do původního stavu po provizorní komunikaci II. 
dle výkresu D.1.1.2. - 180=180,000 [B]</t>
  </si>
  <si>
    <t>dle výkresu D.1.1.2.- 180=180,000 [A]</t>
  </si>
  <si>
    <t>provizorní komunikace II.  - ŠDb fr. 0-32 tl. 200 mm 
dle výkresu D.1.1.2. - 615=615,000 [B] 
provizorní komunikace II.  - ŠDb fr. 32-63 tl. 200 mm  
dle výkresu D.1.1.2. - 615+165*0,5*2=780,000 [C] 
Celkem: B+C=1 395,000 [D]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</si>
</sst>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</f>
      </c>
      <c s="1"/>
      <c s="1"/>
    </row>
    <row r="7" spans="1:5" ht="12.75" customHeight="1">
      <c r="A7" s="1"/>
      <c s="4" t="s">
        <v>5</v>
      </c>
      <c s="7">
        <f>0+E10+E11+E12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94</v>
      </c>
      <c s="20" t="s">
        <v>95</v>
      </c>
      <c s="21">
        <f>'SO 121'!I3</f>
      </c>
      <c s="21">
        <f>'SO 121'!O2</f>
      </c>
      <c s="21">
        <f>C11+D11</f>
      </c>
    </row>
    <row r="12" spans="1:5" ht="12.75" customHeight="1">
      <c r="A12" s="20" t="s">
        <v>393</v>
      </c>
      <c s="20" t="s">
        <v>394</v>
      </c>
      <c s="21">
        <f>'SO 122'!I3</f>
      </c>
      <c s="21">
        <f>'SO 122'!O2</f>
      </c>
      <c s="2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63.75">
      <c r="A10" s="35" t="s">
        <v>53</v>
      </c>
      <c r="E10" s="36" t="s">
        <v>54</v>
      </c>
    </row>
    <row r="11" spans="1:5" ht="12.75">
      <c r="A11" s="37" t="s">
        <v>55</v>
      </c>
      <c r="E11" s="38" t="s">
        <v>56</v>
      </c>
    </row>
    <row r="12" spans="1:5" ht="38.25">
      <c r="A12" t="s">
        <v>57</v>
      </c>
      <c r="E12" s="36" t="s">
        <v>58</v>
      </c>
    </row>
    <row r="13" spans="1:16" ht="12.75">
      <c r="A13" s="25" t="s">
        <v>47</v>
      </c>
      <c s="29" t="s">
        <v>23</v>
      </c>
      <c s="29" t="s">
        <v>59</v>
      </c>
      <c s="25" t="s">
        <v>49</v>
      </c>
      <c s="30" t="s">
        <v>60</v>
      </c>
      <c s="31" t="s">
        <v>51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38.25">
      <c r="A14" s="35" t="s">
        <v>53</v>
      </c>
      <c r="E14" s="36" t="s">
        <v>61</v>
      </c>
    </row>
    <row r="15" spans="1:5" ht="12.75">
      <c r="A15" s="37" t="s">
        <v>55</v>
      </c>
      <c r="E15" s="38" t="s">
        <v>56</v>
      </c>
    </row>
    <row r="16" spans="1:5" ht="12.75">
      <c r="A16" t="s">
        <v>57</v>
      </c>
      <c r="E16" s="36" t="s">
        <v>62</v>
      </c>
    </row>
    <row r="17" spans="1:16" ht="12.75">
      <c r="A17" s="25" t="s">
        <v>47</v>
      </c>
      <c s="29" t="s">
        <v>22</v>
      </c>
      <c s="29" t="s">
        <v>63</v>
      </c>
      <c s="25" t="s">
        <v>49</v>
      </c>
      <c s="30" t="s">
        <v>64</v>
      </c>
      <c s="31" t="s">
        <v>51</v>
      </c>
      <c s="32">
        <v>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5" t="s">
        <v>53</v>
      </c>
      <c r="E18" s="36" t="s">
        <v>65</v>
      </c>
    </row>
    <row r="19" spans="1:5" ht="12.75">
      <c r="A19" s="37" t="s">
        <v>55</v>
      </c>
      <c r="E19" s="38" t="s">
        <v>56</v>
      </c>
    </row>
    <row r="20" spans="1:5" ht="12.75">
      <c r="A20" t="s">
        <v>57</v>
      </c>
      <c r="E20" s="36" t="s">
        <v>62</v>
      </c>
    </row>
    <row r="21" spans="1:16" ht="12.75">
      <c r="A21" s="25" t="s">
        <v>47</v>
      </c>
      <c s="29" t="s">
        <v>33</v>
      </c>
      <c s="29" t="s">
        <v>66</v>
      </c>
      <c s="25" t="s">
        <v>49</v>
      </c>
      <c s="30" t="s">
        <v>67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25.5">
      <c r="A22" s="35" t="s">
        <v>53</v>
      </c>
      <c r="E22" s="36" t="s">
        <v>68</v>
      </c>
    </row>
    <row r="23" spans="1:5" ht="12.75">
      <c r="A23" s="37" t="s">
        <v>55</v>
      </c>
      <c r="E23" s="38" t="s">
        <v>56</v>
      </c>
    </row>
    <row r="24" spans="1:5" ht="12.75">
      <c r="A24" t="s">
        <v>57</v>
      </c>
      <c r="E24" s="36" t="s">
        <v>62</v>
      </c>
    </row>
    <row r="25" spans="1:16" ht="12.75">
      <c r="A25" s="25" t="s">
        <v>47</v>
      </c>
      <c s="29" t="s">
        <v>35</v>
      </c>
      <c s="29" t="s">
        <v>69</v>
      </c>
      <c s="25" t="s">
        <v>49</v>
      </c>
      <c s="30" t="s">
        <v>70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38.25">
      <c r="A26" s="35" t="s">
        <v>53</v>
      </c>
      <c r="E26" s="36" t="s">
        <v>71</v>
      </c>
    </row>
    <row r="27" spans="1:5" ht="12.75">
      <c r="A27" s="37" t="s">
        <v>55</v>
      </c>
      <c r="E27" s="38" t="s">
        <v>56</v>
      </c>
    </row>
    <row r="28" spans="1:5" ht="89.25">
      <c r="A28" t="s">
        <v>57</v>
      </c>
      <c r="E28" s="36" t="s">
        <v>72</v>
      </c>
    </row>
    <row r="29" spans="1:16" ht="12.75">
      <c r="A29" s="25" t="s">
        <v>47</v>
      </c>
      <c s="29" t="s">
        <v>37</v>
      </c>
      <c s="29" t="s">
        <v>73</v>
      </c>
      <c s="25" t="s">
        <v>49</v>
      </c>
      <c s="30" t="s">
        <v>74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25.5">
      <c r="A30" s="35" t="s">
        <v>53</v>
      </c>
      <c r="E30" s="36" t="s">
        <v>75</v>
      </c>
    </row>
    <row r="31" spans="1:5" ht="12.75">
      <c r="A31" s="37" t="s">
        <v>55</v>
      </c>
      <c r="E31" s="38" t="s">
        <v>56</v>
      </c>
    </row>
    <row r="32" spans="1:5" ht="63.75">
      <c r="A32" t="s">
        <v>57</v>
      </c>
      <c r="E32" s="36" t="s">
        <v>76</v>
      </c>
    </row>
    <row r="33" spans="1:16" ht="12.75">
      <c r="A33" s="25" t="s">
        <v>47</v>
      </c>
      <c s="29" t="s">
        <v>77</v>
      </c>
      <c s="29" t="s">
        <v>78</v>
      </c>
      <c s="25" t="s">
        <v>49</v>
      </c>
      <c s="30" t="s">
        <v>79</v>
      </c>
      <c s="31" t="s">
        <v>80</v>
      </c>
      <c s="32">
        <v>2</v>
      </c>
      <c s="33">
        <v>0</v>
      </c>
      <c s="34">
        <f>ROUND(ROUND(H33,2)*ROUND(G33,3),2)</f>
      </c>
      <c s="31" t="s">
        <v>52</v>
      </c>
      <c r="O33">
        <f>(I33*21)/100</f>
      </c>
      <c t="s">
        <v>23</v>
      </c>
    </row>
    <row r="34" spans="1:5" ht="12.75">
      <c r="A34" s="35" t="s">
        <v>53</v>
      </c>
      <c r="E34" s="36" t="s">
        <v>81</v>
      </c>
    </row>
    <row r="35" spans="1:5" ht="12.75">
      <c r="A35" s="37" t="s">
        <v>55</v>
      </c>
      <c r="E35" s="38" t="s">
        <v>82</v>
      </c>
    </row>
    <row r="36" spans="1:5" ht="89.25">
      <c r="A36" t="s">
        <v>57</v>
      </c>
      <c r="E36" s="36" t="s">
        <v>83</v>
      </c>
    </row>
    <row r="37" spans="1:16" ht="12.75">
      <c r="A37" s="25" t="s">
        <v>47</v>
      </c>
      <c s="29" t="s">
        <v>84</v>
      </c>
      <c s="29" t="s">
        <v>85</v>
      </c>
      <c s="25" t="s">
        <v>49</v>
      </c>
      <c s="30" t="s">
        <v>86</v>
      </c>
      <c s="31" t="s">
        <v>87</v>
      </c>
      <c s="32">
        <v>1</v>
      </c>
      <c s="33">
        <v>0</v>
      </c>
      <c s="34">
        <f>ROUND(ROUND(H37,2)*ROUND(G37,3),2)</f>
      </c>
      <c s="31" t="s">
        <v>52</v>
      </c>
      <c r="O37">
        <f>(I37*21)/100</f>
      </c>
      <c t="s">
        <v>23</v>
      </c>
    </row>
    <row r="38" spans="1:5" ht="114.75">
      <c r="A38" s="35" t="s">
        <v>53</v>
      </c>
      <c r="E38" s="36" t="s">
        <v>88</v>
      </c>
    </row>
    <row r="39" spans="1:5" ht="12.75">
      <c r="A39" s="37" t="s">
        <v>55</v>
      </c>
      <c r="E39" s="38" t="s">
        <v>56</v>
      </c>
    </row>
    <row r="40" spans="1:5" ht="25.5">
      <c r="A40" t="s">
        <v>57</v>
      </c>
      <c r="E40" s="36" t="s">
        <v>89</v>
      </c>
    </row>
    <row r="41" spans="1:16" ht="12.75">
      <c r="A41" s="25" t="s">
        <v>47</v>
      </c>
      <c s="29" t="s">
        <v>40</v>
      </c>
      <c s="29" t="s">
        <v>90</v>
      </c>
      <c s="25" t="s">
        <v>49</v>
      </c>
      <c s="30" t="s">
        <v>91</v>
      </c>
      <c s="31" t="s">
        <v>51</v>
      </c>
      <c s="32">
        <v>1</v>
      </c>
      <c s="33">
        <v>0</v>
      </c>
      <c s="34">
        <f>ROUND(ROUND(H41,2)*ROUND(G41,3),2)</f>
      </c>
      <c s="31" t="s">
        <v>52</v>
      </c>
      <c r="O41">
        <f>(I41*21)/100</f>
      </c>
      <c t="s">
        <v>23</v>
      </c>
    </row>
    <row r="42" spans="1:5" ht="76.5">
      <c r="A42" s="35" t="s">
        <v>53</v>
      </c>
      <c r="E42" s="36" t="s">
        <v>92</v>
      </c>
    </row>
    <row r="43" spans="1:5" ht="12.75">
      <c r="A43" s="37" t="s">
        <v>55</v>
      </c>
      <c r="E43" s="38" t="s">
        <v>56</v>
      </c>
    </row>
    <row r="44" spans="1:5" ht="12.75">
      <c r="A44" t="s">
        <v>57</v>
      </c>
      <c r="E44" s="36" t="s">
        <v>93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0+O8+O17+O98+O111+O128+O169+O174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</v>
      </c>
      <c s="39">
        <f>0+I8+I17+I98+I111+I128+I169+I174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94</v>
      </c>
      <c s="6"/>
      <c s="18" t="s">
        <v>95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47</v>
      </c>
      <c s="29" t="s">
        <v>29</v>
      </c>
      <c s="29" t="s">
        <v>96</v>
      </c>
      <c s="25" t="s">
        <v>97</v>
      </c>
      <c s="30" t="s">
        <v>98</v>
      </c>
      <c s="31" t="s">
        <v>99</v>
      </c>
      <c s="32">
        <v>1010.66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100</v>
      </c>
    </row>
    <row r="11" spans="1:5" ht="140.25">
      <c r="A11" s="37" t="s">
        <v>55</v>
      </c>
      <c r="E11" s="38" t="s">
        <v>101</v>
      </c>
    </row>
    <row r="12" spans="1:5" ht="25.5">
      <c r="A12" t="s">
        <v>57</v>
      </c>
      <c r="E12" s="36" t="s">
        <v>102</v>
      </c>
    </row>
    <row r="13" spans="1:16" ht="12.75">
      <c r="A13" s="25" t="s">
        <v>47</v>
      </c>
      <c s="29" t="s">
        <v>23</v>
      </c>
      <c s="29" t="s">
        <v>103</v>
      </c>
      <c s="25" t="s">
        <v>104</v>
      </c>
      <c s="30" t="s">
        <v>105</v>
      </c>
      <c s="31" t="s">
        <v>99</v>
      </c>
      <c s="32">
        <v>8.4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25.5">
      <c r="A14" s="35" t="s">
        <v>53</v>
      </c>
      <c r="E14" s="36" t="s">
        <v>106</v>
      </c>
    </row>
    <row r="15" spans="1:5" ht="12.75">
      <c r="A15" s="37" t="s">
        <v>55</v>
      </c>
      <c r="E15" s="38" t="s">
        <v>107</v>
      </c>
    </row>
    <row r="16" spans="1:5" ht="25.5">
      <c r="A16" t="s">
        <v>57</v>
      </c>
      <c r="E16" s="36" t="s">
        <v>102</v>
      </c>
    </row>
    <row r="17" spans="1:18" ht="12.75" customHeight="1">
      <c r="A17" s="6" t="s">
        <v>45</v>
      </c>
      <c s="6"/>
      <c s="41" t="s">
        <v>29</v>
      </c>
      <c s="6"/>
      <c s="27" t="s">
        <v>108</v>
      </c>
      <c s="6"/>
      <c s="6"/>
      <c s="6"/>
      <c s="42">
        <f>0+Q17</f>
      </c>
      <c s="6"/>
      <c r="O17">
        <f>0+R17</f>
      </c>
      <c r="Q17">
        <f>0+I18+I22+I26+I30+I34+I38+I42+I46+I50+I54+I58+I62+I66+I70+I74+I78+I82+I86+I90+I94</f>
      </c>
      <c>
        <f>0+O18+O22+O26+O30+O34+O38+O42+O46+O50+O54+O58+O62+O66+O70+O74+O78+O82+O86+O90+O94</f>
      </c>
    </row>
    <row r="18" spans="1:16" ht="12.75">
      <c r="A18" s="25" t="s">
        <v>47</v>
      </c>
      <c s="29" t="s">
        <v>22</v>
      </c>
      <c s="29" t="s">
        <v>109</v>
      </c>
      <c s="25" t="s">
        <v>49</v>
      </c>
      <c s="30" t="s">
        <v>110</v>
      </c>
      <c s="31" t="s">
        <v>111</v>
      </c>
      <c s="32">
        <v>545</v>
      </c>
      <c s="33">
        <v>0</v>
      </c>
      <c s="34">
        <f>ROUND(ROUND(H18,2)*ROUND(G18,3),2)</f>
      </c>
      <c s="31" t="s">
        <v>52</v>
      </c>
      <c r="O18">
        <f>(I18*21)/100</f>
      </c>
      <c t="s">
        <v>23</v>
      </c>
    </row>
    <row r="19" spans="1:5" ht="12.75">
      <c r="A19" s="35" t="s">
        <v>53</v>
      </c>
      <c r="E19" s="36" t="s">
        <v>112</v>
      </c>
    </row>
    <row r="20" spans="1:5" ht="38.25">
      <c r="A20" s="37" t="s">
        <v>55</v>
      </c>
      <c r="E20" s="38" t="s">
        <v>113</v>
      </c>
    </row>
    <row r="21" spans="1:5" ht="12.75">
      <c r="A21" t="s">
        <v>57</v>
      </c>
      <c r="E21" s="36" t="s">
        <v>114</v>
      </c>
    </row>
    <row r="22" spans="1:16" ht="25.5">
      <c r="A22" s="25" t="s">
        <v>47</v>
      </c>
      <c s="29" t="s">
        <v>33</v>
      </c>
      <c s="29" t="s">
        <v>115</v>
      </c>
      <c s="25" t="s">
        <v>112</v>
      </c>
      <c s="30" t="s">
        <v>116</v>
      </c>
      <c s="31" t="s">
        <v>117</v>
      </c>
      <c s="32">
        <v>89.025</v>
      </c>
      <c s="33">
        <v>0</v>
      </c>
      <c s="34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5" t="s">
        <v>53</v>
      </c>
      <c r="E23" s="36" t="s">
        <v>112</v>
      </c>
    </row>
    <row r="24" spans="1:5" ht="76.5">
      <c r="A24" s="37" t="s">
        <v>55</v>
      </c>
      <c r="E24" s="38" t="s">
        <v>118</v>
      </c>
    </row>
    <row r="25" spans="1:5" ht="63.75">
      <c r="A25" t="s">
        <v>57</v>
      </c>
      <c r="E25" s="36" t="s">
        <v>119</v>
      </c>
    </row>
    <row r="26" spans="1:16" ht="12.75">
      <c r="A26" s="25" t="s">
        <v>47</v>
      </c>
      <c s="29" t="s">
        <v>35</v>
      </c>
      <c s="29" t="s">
        <v>120</v>
      </c>
      <c s="25" t="s">
        <v>49</v>
      </c>
      <c s="30" t="s">
        <v>121</v>
      </c>
      <c s="31" t="s">
        <v>117</v>
      </c>
      <c s="32">
        <v>76.44</v>
      </c>
      <c s="33">
        <v>0</v>
      </c>
      <c s="34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5" t="s">
        <v>53</v>
      </c>
      <c r="E27" s="36" t="s">
        <v>112</v>
      </c>
    </row>
    <row r="28" spans="1:5" ht="89.25">
      <c r="A28" s="37" t="s">
        <v>55</v>
      </c>
      <c r="E28" s="38" t="s">
        <v>122</v>
      </c>
    </row>
    <row r="29" spans="1:5" ht="63.75">
      <c r="A29" t="s">
        <v>57</v>
      </c>
      <c r="E29" s="36" t="s">
        <v>119</v>
      </c>
    </row>
    <row r="30" spans="1:16" ht="12.75">
      <c r="A30" s="25" t="s">
        <v>47</v>
      </c>
      <c s="29" t="s">
        <v>37</v>
      </c>
      <c s="29" t="s">
        <v>123</v>
      </c>
      <c s="25" t="s">
        <v>49</v>
      </c>
      <c s="30" t="s">
        <v>124</v>
      </c>
      <c s="31" t="s">
        <v>125</v>
      </c>
      <c s="32">
        <v>114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112</v>
      </c>
    </row>
    <row r="32" spans="1:5" ht="25.5">
      <c r="A32" s="37" t="s">
        <v>55</v>
      </c>
      <c r="E32" s="38" t="s">
        <v>126</v>
      </c>
    </row>
    <row r="33" spans="1:5" ht="25.5">
      <c r="A33" t="s">
        <v>57</v>
      </c>
      <c r="E33" s="36" t="s">
        <v>127</v>
      </c>
    </row>
    <row r="34" spans="1:16" ht="12.75">
      <c r="A34" s="25" t="s">
        <v>47</v>
      </c>
      <c s="29" t="s">
        <v>77</v>
      </c>
      <c s="29" t="s">
        <v>128</v>
      </c>
      <c s="25" t="s">
        <v>49</v>
      </c>
      <c s="30" t="s">
        <v>129</v>
      </c>
      <c s="31" t="s">
        <v>125</v>
      </c>
      <c s="32">
        <v>30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112</v>
      </c>
    </row>
    <row r="36" spans="1:5" ht="38.25">
      <c r="A36" s="37" t="s">
        <v>55</v>
      </c>
      <c r="E36" s="38" t="s">
        <v>130</v>
      </c>
    </row>
    <row r="37" spans="1:5" ht="25.5">
      <c r="A37" t="s">
        <v>57</v>
      </c>
      <c r="E37" s="36" t="s">
        <v>127</v>
      </c>
    </row>
    <row r="38" spans="1:16" ht="12.75">
      <c r="A38" s="25" t="s">
        <v>47</v>
      </c>
      <c s="29" t="s">
        <v>84</v>
      </c>
      <c s="29" t="s">
        <v>131</v>
      </c>
      <c s="25" t="s">
        <v>49</v>
      </c>
      <c s="30" t="s">
        <v>132</v>
      </c>
      <c s="31" t="s">
        <v>117</v>
      </c>
      <c s="32">
        <v>171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112</v>
      </c>
    </row>
    <row r="40" spans="1:5" ht="89.25">
      <c r="A40" s="37" t="s">
        <v>55</v>
      </c>
      <c r="E40" s="38" t="s">
        <v>133</v>
      </c>
    </row>
    <row r="41" spans="1:5" ht="38.25">
      <c r="A41" t="s">
        <v>57</v>
      </c>
      <c r="E41" s="36" t="s">
        <v>134</v>
      </c>
    </row>
    <row r="42" spans="1:16" ht="12.75">
      <c r="A42" s="25" t="s">
        <v>47</v>
      </c>
      <c s="29" t="s">
        <v>40</v>
      </c>
      <c s="29" t="s">
        <v>135</v>
      </c>
      <c s="25" t="s">
        <v>49</v>
      </c>
      <c s="30" t="s">
        <v>136</v>
      </c>
      <c s="31" t="s">
        <v>117</v>
      </c>
      <c s="32">
        <v>970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112</v>
      </c>
    </row>
    <row r="44" spans="1:5" ht="25.5">
      <c r="A44" s="37" t="s">
        <v>55</v>
      </c>
      <c r="E44" s="38" t="s">
        <v>137</v>
      </c>
    </row>
    <row r="45" spans="1:5" ht="369.75">
      <c r="A45" t="s">
        <v>57</v>
      </c>
      <c r="E45" s="36" t="s">
        <v>138</v>
      </c>
    </row>
    <row r="46" spans="1:16" ht="12.75">
      <c r="A46" s="25" t="s">
        <v>47</v>
      </c>
      <c s="29" t="s">
        <v>42</v>
      </c>
      <c s="29" t="s">
        <v>139</v>
      </c>
      <c s="25" t="s">
        <v>49</v>
      </c>
      <c s="30" t="s">
        <v>140</v>
      </c>
      <c s="31" t="s">
        <v>117</v>
      </c>
      <c s="32">
        <v>207.26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112</v>
      </c>
    </row>
    <row r="48" spans="1:5" ht="51">
      <c r="A48" s="37" t="s">
        <v>55</v>
      </c>
      <c r="E48" s="38" t="s">
        <v>141</v>
      </c>
    </row>
    <row r="49" spans="1:5" ht="369.75">
      <c r="A49" t="s">
        <v>57</v>
      </c>
      <c r="E49" s="36" t="s">
        <v>138</v>
      </c>
    </row>
    <row r="50" spans="1:16" ht="12.75">
      <c r="A50" s="25" t="s">
        <v>47</v>
      </c>
      <c s="29" t="s">
        <v>44</v>
      </c>
      <c s="29" t="s">
        <v>142</v>
      </c>
      <c s="25" t="s">
        <v>49</v>
      </c>
      <c s="30" t="s">
        <v>143</v>
      </c>
      <c s="31" t="s">
        <v>117</v>
      </c>
      <c s="32">
        <v>3005.99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112</v>
      </c>
    </row>
    <row r="52" spans="1:5" ht="318.75">
      <c r="A52" s="37" t="s">
        <v>55</v>
      </c>
      <c r="E52" s="38" t="s">
        <v>144</v>
      </c>
    </row>
    <row r="53" spans="1:5" ht="306">
      <c r="A53" t="s">
        <v>57</v>
      </c>
      <c r="E53" s="36" t="s">
        <v>145</v>
      </c>
    </row>
    <row r="54" spans="1:16" ht="12.75">
      <c r="A54" s="25" t="s">
        <v>47</v>
      </c>
      <c s="29" t="s">
        <v>146</v>
      </c>
      <c s="29" t="s">
        <v>147</v>
      </c>
      <c s="25" t="s">
        <v>49</v>
      </c>
      <c s="30" t="s">
        <v>148</v>
      </c>
      <c s="31" t="s">
        <v>117</v>
      </c>
      <c s="32">
        <v>67.28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112</v>
      </c>
    </row>
    <row r="56" spans="1:5" ht="25.5">
      <c r="A56" s="37" t="s">
        <v>55</v>
      </c>
      <c r="E56" s="38" t="s">
        <v>149</v>
      </c>
    </row>
    <row r="57" spans="1:5" ht="63.75">
      <c r="A57" t="s">
        <v>57</v>
      </c>
      <c r="E57" s="36" t="s">
        <v>150</v>
      </c>
    </row>
    <row r="58" spans="1:16" ht="12.75">
      <c r="A58" s="25" t="s">
        <v>47</v>
      </c>
      <c s="29" t="s">
        <v>151</v>
      </c>
      <c s="29" t="s">
        <v>152</v>
      </c>
      <c s="25" t="s">
        <v>49</v>
      </c>
      <c s="30" t="s">
        <v>153</v>
      </c>
      <c s="31" t="s">
        <v>117</v>
      </c>
      <c s="32">
        <v>1617.25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112</v>
      </c>
    </row>
    <row r="60" spans="1:5" ht="89.25">
      <c r="A60" s="37" t="s">
        <v>55</v>
      </c>
      <c r="E60" s="38" t="s">
        <v>154</v>
      </c>
    </row>
    <row r="61" spans="1:5" ht="318.75">
      <c r="A61" t="s">
        <v>57</v>
      </c>
      <c r="E61" s="36" t="s">
        <v>155</v>
      </c>
    </row>
    <row r="62" spans="1:16" ht="12.75">
      <c r="A62" s="25" t="s">
        <v>47</v>
      </c>
      <c s="29" t="s">
        <v>156</v>
      </c>
      <c s="29" t="s">
        <v>157</v>
      </c>
      <c s="25" t="s">
        <v>49</v>
      </c>
      <c s="30" t="s">
        <v>158</v>
      </c>
      <c s="31" t="s">
        <v>117</v>
      </c>
      <c s="32">
        <v>69.975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112</v>
      </c>
    </row>
    <row r="64" spans="1:5" ht="89.25">
      <c r="A64" s="37" t="s">
        <v>55</v>
      </c>
      <c r="E64" s="38" t="s">
        <v>159</v>
      </c>
    </row>
    <row r="65" spans="1:5" ht="318.75">
      <c r="A65" t="s">
        <v>57</v>
      </c>
      <c r="E65" s="36" t="s">
        <v>155</v>
      </c>
    </row>
    <row r="66" spans="1:16" ht="12.75">
      <c r="A66" s="25" t="s">
        <v>47</v>
      </c>
      <c s="29" t="s">
        <v>160</v>
      </c>
      <c s="29" t="s">
        <v>161</v>
      </c>
      <c s="25" t="s">
        <v>112</v>
      </c>
      <c s="30" t="s">
        <v>162</v>
      </c>
      <c s="31" t="s">
        <v>117</v>
      </c>
      <c s="32">
        <v>3075.92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112</v>
      </c>
    </row>
    <row r="68" spans="1:5" ht="153">
      <c r="A68" s="37" t="s">
        <v>55</v>
      </c>
      <c r="E68" s="38" t="s">
        <v>163</v>
      </c>
    </row>
    <row r="69" spans="1:5" ht="191.25">
      <c r="A69" t="s">
        <v>57</v>
      </c>
      <c r="E69" s="36" t="s">
        <v>164</v>
      </c>
    </row>
    <row r="70" spans="1:16" ht="12.75">
      <c r="A70" s="25" t="s">
        <v>47</v>
      </c>
      <c s="29" t="s">
        <v>165</v>
      </c>
      <c s="29" t="s">
        <v>166</v>
      </c>
      <c s="25" t="s">
        <v>112</v>
      </c>
      <c s="30" t="s">
        <v>167</v>
      </c>
      <c s="31" t="s">
        <v>117</v>
      </c>
      <c s="32">
        <v>3073.56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112</v>
      </c>
    </row>
    <row r="72" spans="1:5" ht="229.5">
      <c r="A72" s="37" t="s">
        <v>55</v>
      </c>
      <c r="E72" s="38" t="s">
        <v>168</v>
      </c>
    </row>
    <row r="73" spans="1:5" ht="267.75">
      <c r="A73" t="s">
        <v>57</v>
      </c>
      <c r="E73" s="36" t="s">
        <v>169</v>
      </c>
    </row>
    <row r="74" spans="1:16" ht="12.75">
      <c r="A74" s="25" t="s">
        <v>47</v>
      </c>
      <c s="29" t="s">
        <v>170</v>
      </c>
      <c s="29" t="s">
        <v>171</v>
      </c>
      <c s="25" t="s">
        <v>112</v>
      </c>
      <c s="30" t="s">
        <v>172</v>
      </c>
      <c s="31" t="s">
        <v>117</v>
      </c>
      <c s="32">
        <v>406.52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112</v>
      </c>
    </row>
    <row r="76" spans="1:5" ht="76.5">
      <c r="A76" s="37" t="s">
        <v>55</v>
      </c>
      <c r="E76" s="38" t="s">
        <v>173</v>
      </c>
    </row>
    <row r="77" spans="1:5" ht="280.5">
      <c r="A77" t="s">
        <v>57</v>
      </c>
      <c r="E77" s="36" t="s">
        <v>174</v>
      </c>
    </row>
    <row r="78" spans="1:16" ht="12.75">
      <c r="A78" s="25" t="s">
        <v>47</v>
      </c>
      <c s="29" t="s">
        <v>175</v>
      </c>
      <c s="29" t="s">
        <v>176</v>
      </c>
      <c s="25" t="s">
        <v>49</v>
      </c>
      <c s="30" t="s">
        <v>177</v>
      </c>
      <c s="31" t="s">
        <v>117</v>
      </c>
      <c s="32">
        <v>4.2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112</v>
      </c>
    </row>
    <row r="80" spans="1:5" ht="63.75">
      <c r="A80" s="37" t="s">
        <v>55</v>
      </c>
      <c r="E80" s="38" t="s">
        <v>178</v>
      </c>
    </row>
    <row r="81" spans="1:5" ht="293.25">
      <c r="A81" t="s">
        <v>57</v>
      </c>
      <c r="E81" s="36" t="s">
        <v>179</v>
      </c>
    </row>
    <row r="82" spans="1:16" ht="12.75">
      <c r="A82" s="25" t="s">
        <v>47</v>
      </c>
      <c s="29" t="s">
        <v>180</v>
      </c>
      <c s="29" t="s">
        <v>181</v>
      </c>
      <c s="25" t="s">
        <v>112</v>
      </c>
      <c s="30" t="s">
        <v>182</v>
      </c>
      <c s="31" t="s">
        <v>111</v>
      </c>
      <c s="32">
        <v>285.6</v>
      </c>
      <c s="33">
        <v>0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12.75">
      <c r="A83" s="35" t="s">
        <v>53</v>
      </c>
      <c r="E83" s="36" t="s">
        <v>112</v>
      </c>
    </row>
    <row r="84" spans="1:5" ht="25.5">
      <c r="A84" s="37" t="s">
        <v>55</v>
      </c>
      <c r="E84" s="38" t="s">
        <v>183</v>
      </c>
    </row>
    <row r="85" spans="1:5" ht="25.5">
      <c r="A85" t="s">
        <v>57</v>
      </c>
      <c r="E85" s="36" t="s">
        <v>184</v>
      </c>
    </row>
    <row r="86" spans="1:16" ht="12.75">
      <c r="A86" s="25" t="s">
        <v>47</v>
      </c>
      <c s="29" t="s">
        <v>185</v>
      </c>
      <c s="29" t="s">
        <v>186</v>
      </c>
      <c s="25" t="s">
        <v>49</v>
      </c>
      <c s="30" t="s">
        <v>187</v>
      </c>
      <c s="31" t="s">
        <v>111</v>
      </c>
      <c s="32">
        <v>916.7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12.75">
      <c r="A87" s="35" t="s">
        <v>53</v>
      </c>
      <c r="E87" s="36" t="s">
        <v>112</v>
      </c>
    </row>
    <row r="88" spans="1:5" ht="76.5">
      <c r="A88" s="37" t="s">
        <v>55</v>
      </c>
      <c r="E88" s="38" t="s">
        <v>188</v>
      </c>
    </row>
    <row r="89" spans="1:5" ht="38.25">
      <c r="A89" t="s">
        <v>57</v>
      </c>
      <c r="E89" s="36" t="s">
        <v>189</v>
      </c>
    </row>
    <row r="90" spans="1:16" ht="12.75">
      <c r="A90" s="25" t="s">
        <v>47</v>
      </c>
      <c s="29" t="s">
        <v>190</v>
      </c>
      <c s="29" t="s">
        <v>191</v>
      </c>
      <c s="25" t="s">
        <v>49</v>
      </c>
      <c s="30" t="s">
        <v>192</v>
      </c>
      <c s="31" t="s">
        <v>111</v>
      </c>
      <c s="32">
        <v>780</v>
      </c>
      <c s="33">
        <v>0</v>
      </c>
      <c s="34">
        <f>ROUND(ROUND(H90,2)*ROUND(G90,3),2)</f>
      </c>
      <c s="31" t="s">
        <v>52</v>
      </c>
      <c r="O90">
        <f>(I90*21)/100</f>
      </c>
      <c t="s">
        <v>23</v>
      </c>
    </row>
    <row r="91" spans="1:5" ht="12.75">
      <c r="A91" s="35" t="s">
        <v>53</v>
      </c>
      <c r="E91" s="36" t="s">
        <v>112</v>
      </c>
    </row>
    <row r="92" spans="1:5" ht="89.25">
      <c r="A92" s="37" t="s">
        <v>55</v>
      </c>
      <c r="E92" s="38" t="s">
        <v>193</v>
      </c>
    </row>
    <row r="93" spans="1:5" ht="38.25">
      <c r="A93" t="s">
        <v>57</v>
      </c>
      <c r="E93" s="36" t="s">
        <v>194</v>
      </c>
    </row>
    <row r="94" spans="1:16" ht="12.75">
      <c r="A94" s="25" t="s">
        <v>47</v>
      </c>
      <c s="29" t="s">
        <v>195</v>
      </c>
      <c s="29" t="s">
        <v>196</v>
      </c>
      <c s="25" t="s">
        <v>112</v>
      </c>
      <c s="30" t="s">
        <v>197</v>
      </c>
      <c s="31" t="s">
        <v>111</v>
      </c>
      <c s="32">
        <v>1760</v>
      </c>
      <c s="33">
        <v>0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12.75">
      <c r="A95" s="35" t="s">
        <v>53</v>
      </c>
      <c r="E95" s="36" t="s">
        <v>112</v>
      </c>
    </row>
    <row r="96" spans="1:5" ht="12.75">
      <c r="A96" s="37" t="s">
        <v>55</v>
      </c>
      <c r="E96" s="38" t="s">
        <v>198</v>
      </c>
    </row>
    <row r="97" spans="1:5" ht="25.5">
      <c r="A97" t="s">
        <v>57</v>
      </c>
      <c r="E97" s="36" t="s">
        <v>199</v>
      </c>
    </row>
    <row r="98" spans="1:18" ht="12.75" customHeight="1">
      <c r="A98" s="6" t="s">
        <v>45</v>
      </c>
      <c s="6"/>
      <c s="41" t="s">
        <v>23</v>
      </c>
      <c s="6"/>
      <c s="27" t="s">
        <v>200</v>
      </c>
      <c s="6"/>
      <c s="6"/>
      <c s="6"/>
      <c s="42">
        <f>0+Q98</f>
      </c>
      <c s="6"/>
      <c r="O98">
        <f>0+R98</f>
      </c>
      <c r="Q98">
        <f>0+I99+I103+I107</f>
      </c>
      <c>
        <f>0+O99+O103+O107</f>
      </c>
    </row>
    <row r="99" spans="1:16" ht="12.75">
      <c r="A99" s="25" t="s">
        <v>47</v>
      </c>
      <c s="29" t="s">
        <v>201</v>
      </c>
      <c s="29" t="s">
        <v>202</v>
      </c>
      <c s="25" t="s">
        <v>49</v>
      </c>
      <c s="30" t="s">
        <v>203</v>
      </c>
      <c s="31" t="s">
        <v>111</v>
      </c>
      <c s="32">
        <v>835</v>
      </c>
      <c s="33">
        <v>0</v>
      </c>
      <c s="34">
        <f>ROUND(ROUND(H99,2)*ROUND(G99,3),2)</f>
      </c>
      <c s="31" t="s">
        <v>52</v>
      </c>
      <c r="O99">
        <f>(I99*21)/100</f>
      </c>
      <c t="s">
        <v>23</v>
      </c>
    </row>
    <row r="100" spans="1:5" ht="12.75">
      <c r="A100" s="35" t="s">
        <v>53</v>
      </c>
      <c r="E100" s="36" t="s">
        <v>112</v>
      </c>
    </row>
    <row r="101" spans="1:5" ht="51">
      <c r="A101" s="37" t="s">
        <v>55</v>
      </c>
      <c r="E101" s="38" t="s">
        <v>204</v>
      </c>
    </row>
    <row r="102" spans="1:5" ht="25.5">
      <c r="A102" t="s">
        <v>57</v>
      </c>
      <c r="E102" s="36" t="s">
        <v>205</v>
      </c>
    </row>
    <row r="103" spans="1:16" ht="12.75">
      <c r="A103" s="25" t="s">
        <v>47</v>
      </c>
      <c s="29" t="s">
        <v>206</v>
      </c>
      <c s="29" t="s">
        <v>207</v>
      </c>
      <c s="25" t="s">
        <v>49</v>
      </c>
      <c s="30" t="s">
        <v>208</v>
      </c>
      <c s="31" t="s">
        <v>125</v>
      </c>
      <c s="32">
        <v>334</v>
      </c>
      <c s="33">
        <v>0</v>
      </c>
      <c s="34">
        <f>ROUND(ROUND(H103,2)*ROUND(G103,3),2)</f>
      </c>
      <c s="31" t="s">
        <v>52</v>
      </c>
      <c r="O103">
        <f>(I103*21)/100</f>
      </c>
      <c t="s">
        <v>23</v>
      </c>
    </row>
    <row r="104" spans="1:5" ht="12.75">
      <c r="A104" s="35" t="s">
        <v>53</v>
      </c>
      <c r="E104" s="36" t="s">
        <v>112</v>
      </c>
    </row>
    <row r="105" spans="1:5" ht="38.25">
      <c r="A105" s="37" t="s">
        <v>55</v>
      </c>
      <c r="E105" s="38" t="s">
        <v>209</v>
      </c>
    </row>
    <row r="106" spans="1:5" ht="165.75">
      <c r="A106" t="s">
        <v>57</v>
      </c>
      <c r="E106" s="36" t="s">
        <v>210</v>
      </c>
    </row>
    <row r="107" spans="1:16" ht="12.75">
      <c r="A107" s="25" t="s">
        <v>47</v>
      </c>
      <c s="29" t="s">
        <v>211</v>
      </c>
      <c s="29" t="s">
        <v>212</v>
      </c>
      <c s="25" t="s">
        <v>49</v>
      </c>
      <c s="30" t="s">
        <v>213</v>
      </c>
      <c s="31" t="s">
        <v>111</v>
      </c>
      <c s="32">
        <v>500</v>
      </c>
      <c s="33">
        <v>0</v>
      </c>
      <c s="34">
        <f>ROUND(ROUND(H107,2)*ROUND(G107,3),2)</f>
      </c>
      <c s="31" t="s">
        <v>52</v>
      </c>
      <c r="O107">
        <f>(I107*21)/100</f>
      </c>
      <c t="s">
        <v>23</v>
      </c>
    </row>
    <row r="108" spans="1:5" ht="63.75">
      <c r="A108" s="35" t="s">
        <v>53</v>
      </c>
      <c r="E108" s="36" t="s">
        <v>214</v>
      </c>
    </row>
    <row r="109" spans="1:5" ht="38.25">
      <c r="A109" s="37" t="s">
        <v>55</v>
      </c>
      <c r="E109" s="38" t="s">
        <v>215</v>
      </c>
    </row>
    <row r="110" spans="1:5" ht="102">
      <c r="A110" t="s">
        <v>57</v>
      </c>
      <c r="E110" s="36" t="s">
        <v>216</v>
      </c>
    </row>
    <row r="111" spans="1:18" ht="12.75" customHeight="1">
      <c r="A111" s="6" t="s">
        <v>45</v>
      </c>
      <c s="6"/>
      <c s="41" t="s">
        <v>33</v>
      </c>
      <c s="6"/>
      <c s="27" t="s">
        <v>217</v>
      </c>
      <c s="6"/>
      <c s="6"/>
      <c s="6"/>
      <c s="42">
        <f>0+Q111</f>
      </c>
      <c s="6"/>
      <c r="O111">
        <f>0+R111</f>
      </c>
      <c r="Q111">
        <f>0+I112+I116+I120+I124</f>
      </c>
      <c>
        <f>0+O112+O116+O120+O124</f>
      </c>
    </row>
    <row r="112" spans="1:16" ht="12.75">
      <c r="A112" s="25" t="s">
        <v>47</v>
      </c>
      <c s="29" t="s">
        <v>218</v>
      </c>
      <c s="29" t="s">
        <v>219</v>
      </c>
      <c s="25" t="s">
        <v>49</v>
      </c>
      <c s="30" t="s">
        <v>220</v>
      </c>
      <c s="31" t="s">
        <v>117</v>
      </c>
      <c s="32">
        <v>26.46</v>
      </c>
      <c s="33">
        <v>0</v>
      </c>
      <c s="34">
        <f>ROUND(ROUND(H112,2)*ROUND(G112,3),2)</f>
      </c>
      <c s="31" t="s">
        <v>52</v>
      </c>
      <c r="O112">
        <f>(I112*21)/100</f>
      </c>
      <c t="s">
        <v>23</v>
      </c>
    </row>
    <row r="113" spans="1:5" ht="12.75">
      <c r="A113" s="35" t="s">
        <v>53</v>
      </c>
      <c r="E113" s="36" t="s">
        <v>112</v>
      </c>
    </row>
    <row r="114" spans="1:5" ht="38.25">
      <c r="A114" s="37" t="s">
        <v>55</v>
      </c>
      <c r="E114" s="38" t="s">
        <v>221</v>
      </c>
    </row>
    <row r="115" spans="1:5" ht="369.75">
      <c r="A115" t="s">
        <v>57</v>
      </c>
      <c r="E115" s="36" t="s">
        <v>222</v>
      </c>
    </row>
    <row r="116" spans="1:16" ht="12.75">
      <c r="A116" s="25" t="s">
        <v>47</v>
      </c>
      <c s="29" t="s">
        <v>223</v>
      </c>
      <c s="29" t="s">
        <v>224</v>
      </c>
      <c s="25" t="s">
        <v>49</v>
      </c>
      <c s="30" t="s">
        <v>225</v>
      </c>
      <c s="31" t="s">
        <v>117</v>
      </c>
      <c s="32">
        <v>0.825</v>
      </c>
      <c s="33">
        <v>0</v>
      </c>
      <c s="34">
        <f>ROUND(ROUND(H116,2)*ROUND(G116,3),2)</f>
      </c>
      <c s="31" t="s">
        <v>52</v>
      </c>
      <c r="O116">
        <f>(I116*21)/100</f>
      </c>
      <c t="s">
        <v>23</v>
      </c>
    </row>
    <row r="117" spans="1:5" ht="12.75">
      <c r="A117" s="35" t="s">
        <v>53</v>
      </c>
      <c r="E117" s="36" t="s">
        <v>112</v>
      </c>
    </row>
    <row r="118" spans="1:5" ht="38.25">
      <c r="A118" s="37" t="s">
        <v>55</v>
      </c>
      <c r="E118" s="38" t="s">
        <v>226</v>
      </c>
    </row>
    <row r="119" spans="1:5" ht="293.25">
      <c r="A119" t="s">
        <v>57</v>
      </c>
      <c r="E119" s="36" t="s">
        <v>227</v>
      </c>
    </row>
    <row r="120" spans="1:16" ht="12.75">
      <c r="A120" s="25" t="s">
        <v>47</v>
      </c>
      <c s="29" t="s">
        <v>228</v>
      </c>
      <c s="29" t="s">
        <v>229</v>
      </c>
      <c s="25" t="s">
        <v>49</v>
      </c>
      <c s="30" t="s">
        <v>230</v>
      </c>
      <c s="31" t="s">
        <v>117</v>
      </c>
      <c s="32">
        <v>4.8</v>
      </c>
      <c s="33">
        <v>0</v>
      </c>
      <c s="34">
        <f>ROUND(ROUND(H120,2)*ROUND(G120,3),2)</f>
      </c>
      <c s="31" t="s">
        <v>52</v>
      </c>
      <c r="O120">
        <f>(I120*21)/100</f>
      </c>
      <c t="s">
        <v>23</v>
      </c>
    </row>
    <row r="121" spans="1:5" ht="12.75">
      <c r="A121" s="35" t="s">
        <v>53</v>
      </c>
      <c r="E121" s="36" t="s">
        <v>112</v>
      </c>
    </row>
    <row r="122" spans="1:5" ht="38.25">
      <c r="A122" s="37" t="s">
        <v>55</v>
      </c>
      <c r="E122" s="38" t="s">
        <v>231</v>
      </c>
    </row>
    <row r="123" spans="1:5" ht="51">
      <c r="A123" t="s">
        <v>57</v>
      </c>
      <c r="E123" s="36" t="s">
        <v>232</v>
      </c>
    </row>
    <row r="124" spans="1:16" ht="12.75">
      <c r="A124" s="25" t="s">
        <v>47</v>
      </c>
      <c s="29" t="s">
        <v>233</v>
      </c>
      <c s="29" t="s">
        <v>234</v>
      </c>
      <c s="25" t="s">
        <v>49</v>
      </c>
      <c s="30" t="s">
        <v>235</v>
      </c>
      <c s="31" t="s">
        <v>117</v>
      </c>
      <c s="32">
        <v>37.8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112</v>
      </c>
    </row>
    <row r="126" spans="1:5" ht="38.25">
      <c r="A126" s="37" t="s">
        <v>55</v>
      </c>
      <c r="E126" s="38" t="s">
        <v>236</v>
      </c>
    </row>
    <row r="127" spans="1:5" ht="102">
      <c r="A127" t="s">
        <v>57</v>
      </c>
      <c r="E127" s="36" t="s">
        <v>237</v>
      </c>
    </row>
    <row r="128" spans="1:18" ht="12.75" customHeight="1">
      <c r="A128" s="6" t="s">
        <v>45</v>
      </c>
      <c s="6"/>
      <c s="41" t="s">
        <v>35</v>
      </c>
      <c s="6"/>
      <c s="27" t="s">
        <v>238</v>
      </c>
      <c s="6"/>
      <c s="6"/>
      <c s="6"/>
      <c s="42">
        <f>0+Q128</f>
      </c>
      <c s="6"/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25" t="s">
        <v>47</v>
      </c>
      <c s="29" t="s">
        <v>239</v>
      </c>
      <c s="29" t="s">
        <v>240</v>
      </c>
      <c s="25" t="s">
        <v>49</v>
      </c>
      <c s="30" t="s">
        <v>241</v>
      </c>
      <c s="31" t="s">
        <v>111</v>
      </c>
      <c s="32">
        <v>621</v>
      </c>
      <c s="33">
        <v>0</v>
      </c>
      <c s="34">
        <f>ROUND(ROUND(H129,2)*ROUND(G129,3),2)</f>
      </c>
      <c s="31" t="s">
        <v>52</v>
      </c>
      <c r="O129">
        <f>(I129*21)/100</f>
      </c>
      <c t="s">
        <v>23</v>
      </c>
    </row>
    <row r="130" spans="1:5" ht="12.75">
      <c r="A130" s="35" t="s">
        <v>53</v>
      </c>
      <c r="E130" s="36" t="s">
        <v>112</v>
      </c>
    </row>
    <row r="131" spans="1:5" ht="89.25">
      <c r="A131" s="37" t="s">
        <v>55</v>
      </c>
      <c r="E131" s="38" t="s">
        <v>242</v>
      </c>
    </row>
    <row r="132" spans="1:5" ht="51">
      <c r="A132" t="s">
        <v>57</v>
      </c>
      <c r="E132" s="36" t="s">
        <v>243</v>
      </c>
    </row>
    <row r="133" spans="1:16" ht="12.75">
      <c r="A133" s="25" t="s">
        <v>47</v>
      </c>
      <c s="29" t="s">
        <v>244</v>
      </c>
      <c s="29" t="s">
        <v>245</v>
      </c>
      <c s="25" t="s">
        <v>49</v>
      </c>
      <c s="30" t="s">
        <v>246</v>
      </c>
      <c s="31" t="s">
        <v>111</v>
      </c>
      <c s="32">
        <v>38</v>
      </c>
      <c s="33">
        <v>0</v>
      </c>
      <c s="34">
        <f>ROUND(ROUND(H133,2)*ROUND(G133,3),2)</f>
      </c>
      <c s="31" t="s">
        <v>52</v>
      </c>
      <c r="O133">
        <f>(I133*21)/100</f>
      </c>
      <c t="s">
        <v>23</v>
      </c>
    </row>
    <row r="134" spans="1:5" ht="12.75">
      <c r="A134" s="35" t="s">
        <v>53</v>
      </c>
      <c r="E134" s="36" t="s">
        <v>112</v>
      </c>
    </row>
    <row r="135" spans="1:5" ht="38.25">
      <c r="A135" s="37" t="s">
        <v>55</v>
      </c>
      <c r="E135" s="38" t="s">
        <v>247</v>
      </c>
    </row>
    <row r="136" spans="1:5" ht="51">
      <c r="A136" t="s">
        <v>57</v>
      </c>
      <c r="E136" s="36" t="s">
        <v>243</v>
      </c>
    </row>
    <row r="137" spans="1:16" ht="12.75">
      <c r="A137" s="25" t="s">
        <v>47</v>
      </c>
      <c s="29" t="s">
        <v>248</v>
      </c>
      <c s="29" t="s">
        <v>249</v>
      </c>
      <c s="25" t="s">
        <v>112</v>
      </c>
      <c s="30" t="s">
        <v>250</v>
      </c>
      <c s="31" t="s">
        <v>111</v>
      </c>
      <c s="32">
        <v>94.5</v>
      </c>
      <c s="33">
        <v>0</v>
      </c>
      <c s="34">
        <f>ROUND(ROUND(H137,2)*ROUND(G137,3),2)</f>
      </c>
      <c s="31" t="s">
        <v>52</v>
      </c>
      <c r="O137">
        <f>(I137*21)/100</f>
      </c>
      <c t="s">
        <v>23</v>
      </c>
    </row>
    <row r="138" spans="1:5" ht="12.75">
      <c r="A138" s="35" t="s">
        <v>53</v>
      </c>
      <c r="E138" s="36" t="s">
        <v>112</v>
      </c>
    </row>
    <row r="139" spans="1:5" ht="38.25">
      <c r="A139" s="37" t="s">
        <v>55</v>
      </c>
      <c r="E139" s="38" t="s">
        <v>251</v>
      </c>
    </row>
    <row r="140" spans="1:5" ht="102">
      <c r="A140" t="s">
        <v>57</v>
      </c>
      <c r="E140" s="36" t="s">
        <v>252</v>
      </c>
    </row>
    <row r="141" spans="1:16" ht="12.75">
      <c r="A141" s="25" t="s">
        <v>47</v>
      </c>
      <c s="29" t="s">
        <v>253</v>
      </c>
      <c s="29" t="s">
        <v>254</v>
      </c>
      <c s="25" t="s">
        <v>49</v>
      </c>
      <c s="30" t="s">
        <v>255</v>
      </c>
      <c s="31" t="s">
        <v>111</v>
      </c>
      <c s="32">
        <v>1904</v>
      </c>
      <c s="33">
        <v>0</v>
      </c>
      <c s="34">
        <f>ROUND(ROUND(H141,2)*ROUND(G141,3),2)</f>
      </c>
      <c s="31" t="s">
        <v>52</v>
      </c>
      <c r="O141">
        <f>(I141*21)/100</f>
      </c>
      <c t="s">
        <v>23</v>
      </c>
    </row>
    <row r="142" spans="1:5" ht="12.75">
      <c r="A142" s="35" t="s">
        <v>53</v>
      </c>
      <c r="E142" s="36" t="s">
        <v>112</v>
      </c>
    </row>
    <row r="143" spans="1:5" ht="38.25">
      <c r="A143" s="37" t="s">
        <v>55</v>
      </c>
      <c r="E143" s="38" t="s">
        <v>256</v>
      </c>
    </row>
    <row r="144" spans="1:5" ht="51">
      <c r="A144" t="s">
        <v>57</v>
      </c>
      <c r="E144" s="36" t="s">
        <v>257</v>
      </c>
    </row>
    <row r="145" spans="1:16" ht="12.75">
      <c r="A145" s="25" t="s">
        <v>47</v>
      </c>
      <c s="29" t="s">
        <v>258</v>
      </c>
      <c s="29" t="s">
        <v>259</v>
      </c>
      <c s="25" t="s">
        <v>49</v>
      </c>
      <c s="30" t="s">
        <v>260</v>
      </c>
      <c s="31" t="s">
        <v>111</v>
      </c>
      <c s="32">
        <v>562</v>
      </c>
      <c s="33">
        <v>0</v>
      </c>
      <c s="34">
        <f>ROUND(ROUND(H145,2)*ROUND(G145,3),2)</f>
      </c>
      <c s="31" t="s">
        <v>52</v>
      </c>
      <c r="O145">
        <f>(I145*21)/100</f>
      </c>
      <c t="s">
        <v>23</v>
      </c>
    </row>
    <row r="146" spans="1:5" ht="12.75">
      <c r="A146" s="35" t="s">
        <v>53</v>
      </c>
      <c r="E146" s="36" t="s">
        <v>261</v>
      </c>
    </row>
    <row r="147" spans="1:5" ht="38.25">
      <c r="A147" s="37" t="s">
        <v>55</v>
      </c>
      <c r="E147" s="38" t="s">
        <v>262</v>
      </c>
    </row>
    <row r="148" spans="1:5" ht="51">
      <c r="A148" t="s">
        <v>57</v>
      </c>
      <c r="E148" s="36" t="s">
        <v>257</v>
      </c>
    </row>
    <row r="149" spans="1:16" ht="12.75">
      <c r="A149" s="25" t="s">
        <v>47</v>
      </c>
      <c s="29" t="s">
        <v>263</v>
      </c>
      <c s="29" t="s">
        <v>264</v>
      </c>
      <c s="25" t="s">
        <v>49</v>
      </c>
      <c s="30" t="s">
        <v>265</v>
      </c>
      <c s="31" t="s">
        <v>111</v>
      </c>
      <c s="32">
        <v>281</v>
      </c>
      <c s="33">
        <v>0</v>
      </c>
      <c s="34">
        <f>ROUND(ROUND(H149,2)*ROUND(G149,3),2)</f>
      </c>
      <c s="31" t="s">
        <v>52</v>
      </c>
      <c r="O149">
        <f>(I149*21)/100</f>
      </c>
      <c t="s">
        <v>23</v>
      </c>
    </row>
    <row r="150" spans="1:5" ht="38.25">
      <c r="A150" s="35" t="s">
        <v>53</v>
      </c>
      <c r="E150" s="36" t="s">
        <v>266</v>
      </c>
    </row>
    <row r="151" spans="1:5" ht="12.75">
      <c r="A151" s="37" t="s">
        <v>55</v>
      </c>
      <c r="E151" s="38" t="s">
        <v>267</v>
      </c>
    </row>
    <row r="152" spans="1:5" ht="51">
      <c r="A152" t="s">
        <v>57</v>
      </c>
      <c r="E152" s="36" t="s">
        <v>268</v>
      </c>
    </row>
    <row r="153" spans="1:16" ht="12.75">
      <c r="A153" s="25" t="s">
        <v>47</v>
      </c>
      <c s="29" t="s">
        <v>269</v>
      </c>
      <c s="29" t="s">
        <v>270</v>
      </c>
      <c s="25" t="s">
        <v>49</v>
      </c>
      <c s="30" t="s">
        <v>271</v>
      </c>
      <c s="31" t="s">
        <v>111</v>
      </c>
      <c s="32">
        <v>690</v>
      </c>
      <c s="33">
        <v>0</v>
      </c>
      <c s="34">
        <f>ROUND(ROUND(H153,2)*ROUND(G153,3),2)</f>
      </c>
      <c s="31" t="s">
        <v>52</v>
      </c>
      <c r="O153">
        <f>(I153*21)/100</f>
      </c>
      <c t="s">
        <v>23</v>
      </c>
    </row>
    <row r="154" spans="1:5" ht="12.75">
      <c r="A154" s="35" t="s">
        <v>53</v>
      </c>
      <c r="E154" s="36" t="s">
        <v>112</v>
      </c>
    </row>
    <row r="155" spans="1:5" ht="38.25">
      <c r="A155" s="37" t="s">
        <v>55</v>
      </c>
      <c r="E155" s="38" t="s">
        <v>272</v>
      </c>
    </row>
    <row r="156" spans="1:5" ht="140.25">
      <c r="A156" t="s">
        <v>57</v>
      </c>
      <c r="E156" s="36" t="s">
        <v>273</v>
      </c>
    </row>
    <row r="157" spans="1:16" ht="12.75">
      <c r="A157" s="25" t="s">
        <v>47</v>
      </c>
      <c s="29" t="s">
        <v>274</v>
      </c>
      <c s="29" t="s">
        <v>275</v>
      </c>
      <c s="25" t="s">
        <v>49</v>
      </c>
      <c s="30" t="s">
        <v>276</v>
      </c>
      <c s="31" t="s">
        <v>111</v>
      </c>
      <c s="32">
        <v>652</v>
      </c>
      <c s="33">
        <v>0</v>
      </c>
      <c s="34">
        <f>ROUND(ROUND(H157,2)*ROUND(G157,3),2)</f>
      </c>
      <c s="31" t="s">
        <v>52</v>
      </c>
      <c r="O157">
        <f>(I157*21)/100</f>
      </c>
      <c t="s">
        <v>23</v>
      </c>
    </row>
    <row r="158" spans="1:5" ht="12.75">
      <c r="A158" s="35" t="s">
        <v>53</v>
      </c>
      <c r="E158" s="36" t="s">
        <v>112</v>
      </c>
    </row>
    <row r="159" spans="1:5" ht="25.5">
      <c r="A159" s="37" t="s">
        <v>55</v>
      </c>
      <c r="E159" s="38" t="s">
        <v>277</v>
      </c>
    </row>
    <row r="160" spans="1:5" ht="140.25">
      <c r="A160" t="s">
        <v>57</v>
      </c>
      <c r="E160" s="36" t="s">
        <v>273</v>
      </c>
    </row>
    <row r="161" spans="1:16" ht="12.75">
      <c r="A161" s="25" t="s">
        <v>47</v>
      </c>
      <c s="29" t="s">
        <v>278</v>
      </c>
      <c s="29" t="s">
        <v>279</v>
      </c>
      <c s="25" t="s">
        <v>49</v>
      </c>
      <c s="30" t="s">
        <v>280</v>
      </c>
      <c s="31" t="s">
        <v>117</v>
      </c>
      <c s="32">
        <v>50.58</v>
      </c>
      <c s="33">
        <v>0</v>
      </c>
      <c s="34">
        <f>ROUND(ROUND(H161,2)*ROUND(G161,3),2)</f>
      </c>
      <c s="31" t="s">
        <v>52</v>
      </c>
      <c r="O161">
        <f>(I161*21)/100</f>
      </c>
      <c t="s">
        <v>23</v>
      </c>
    </row>
    <row r="162" spans="1:5" ht="12.75">
      <c r="A162" s="35" t="s">
        <v>53</v>
      </c>
      <c r="E162" s="36" t="s">
        <v>112</v>
      </c>
    </row>
    <row r="163" spans="1:5" ht="38.25">
      <c r="A163" s="37" t="s">
        <v>55</v>
      </c>
      <c r="E163" s="38" t="s">
        <v>281</v>
      </c>
    </row>
    <row r="164" spans="1:5" ht="140.25">
      <c r="A164" t="s">
        <v>57</v>
      </c>
      <c r="E164" s="36" t="s">
        <v>273</v>
      </c>
    </row>
    <row r="165" spans="1:16" ht="12.75">
      <c r="A165" s="25" t="s">
        <v>47</v>
      </c>
      <c s="29" t="s">
        <v>282</v>
      </c>
      <c s="29" t="s">
        <v>283</v>
      </c>
      <c s="25" t="s">
        <v>49</v>
      </c>
      <c s="30" t="s">
        <v>284</v>
      </c>
      <c s="31" t="s">
        <v>111</v>
      </c>
      <c s="32">
        <v>352.8</v>
      </c>
      <c s="33">
        <v>0</v>
      </c>
      <c s="34">
        <f>ROUND(ROUND(H165,2)*ROUND(G165,3),2)</f>
      </c>
      <c s="31" t="s">
        <v>52</v>
      </c>
      <c r="O165">
        <f>(I165*21)/100</f>
      </c>
      <c t="s">
        <v>23</v>
      </c>
    </row>
    <row r="166" spans="1:5" ht="12.75">
      <c r="A166" s="35" t="s">
        <v>53</v>
      </c>
      <c r="E166" s="36" t="s">
        <v>112</v>
      </c>
    </row>
    <row r="167" spans="1:5" ht="114.75">
      <c r="A167" s="37" t="s">
        <v>55</v>
      </c>
      <c r="E167" s="38" t="s">
        <v>285</v>
      </c>
    </row>
    <row r="168" spans="1:5" ht="140.25">
      <c r="A168" t="s">
        <v>57</v>
      </c>
      <c r="E168" s="36" t="s">
        <v>273</v>
      </c>
    </row>
    <row r="169" spans="1:18" ht="12.75" customHeight="1">
      <c r="A169" s="6" t="s">
        <v>45</v>
      </c>
      <c s="6"/>
      <c s="41" t="s">
        <v>84</v>
      </c>
      <c s="6"/>
      <c s="27" t="s">
        <v>286</v>
      </c>
      <c s="6"/>
      <c s="6"/>
      <c s="6"/>
      <c s="42">
        <f>0+Q169</f>
      </c>
      <c s="6"/>
      <c r="O169">
        <f>0+R169</f>
      </c>
      <c r="Q169">
        <f>0+I170</f>
      </c>
      <c>
        <f>0+O170</f>
      </c>
    </row>
    <row r="170" spans="1:16" ht="12.75">
      <c r="A170" s="25" t="s">
        <v>47</v>
      </c>
      <c s="29" t="s">
        <v>287</v>
      </c>
      <c s="29" t="s">
        <v>288</v>
      </c>
      <c s="25" t="s">
        <v>112</v>
      </c>
      <c s="30" t="s">
        <v>289</v>
      </c>
      <c s="31" t="s">
        <v>117</v>
      </c>
      <c s="32">
        <v>1.44</v>
      </c>
      <c s="33">
        <v>0</v>
      </c>
      <c s="34">
        <f>ROUND(ROUND(H170,2)*ROUND(G170,3),2)</f>
      </c>
      <c s="31" t="s">
        <v>52</v>
      </c>
      <c r="O170">
        <f>(I170*21)/100</f>
      </c>
      <c t="s">
        <v>23</v>
      </c>
    </row>
    <row r="171" spans="1:5" ht="12.75">
      <c r="A171" s="35" t="s">
        <v>53</v>
      </c>
      <c r="E171" s="36" t="s">
        <v>112</v>
      </c>
    </row>
    <row r="172" spans="1:5" ht="25.5">
      <c r="A172" s="37" t="s">
        <v>55</v>
      </c>
      <c r="E172" s="38" t="s">
        <v>290</v>
      </c>
    </row>
    <row r="173" spans="1:5" ht="369.75">
      <c r="A173" t="s">
        <v>57</v>
      </c>
      <c r="E173" s="36" t="s">
        <v>222</v>
      </c>
    </row>
    <row r="174" spans="1:18" ht="12.75" customHeight="1">
      <c r="A174" s="6" t="s">
        <v>45</v>
      </c>
      <c s="6"/>
      <c s="41" t="s">
        <v>40</v>
      </c>
      <c s="6"/>
      <c s="27" t="s">
        <v>291</v>
      </c>
      <c s="6"/>
      <c s="6"/>
      <c s="6"/>
      <c s="42">
        <f>0+Q174</f>
      </c>
      <c s="6"/>
      <c r="O174">
        <f>0+R174</f>
      </c>
      <c r="Q174">
        <f>0+I175+I179+I183+I187+I191+I195+I199+I203+I207+I211+I215+I219+I223+I227+I231+I235+I239+I243+I247+I251+I255+I259</f>
      </c>
      <c>
        <f>0+O175+O179+O183+O187+O191+O195+O199+O203+O207+O211+O215+O219+O223+O227+O231+O235+O239+O243+O247+O251+O255+O259</f>
      </c>
    </row>
    <row r="175" spans="1:16" ht="12.75">
      <c r="A175" s="25" t="s">
        <v>47</v>
      </c>
      <c s="29" t="s">
        <v>292</v>
      </c>
      <c s="29" t="s">
        <v>293</v>
      </c>
      <c s="25" t="s">
        <v>49</v>
      </c>
      <c s="30" t="s">
        <v>294</v>
      </c>
      <c s="31" t="s">
        <v>80</v>
      </c>
      <c s="32">
        <v>22</v>
      </c>
      <c s="33">
        <v>0</v>
      </c>
      <c s="34">
        <f>ROUND(ROUND(H175,2)*ROUND(G175,3),2)</f>
      </c>
      <c s="31" t="s">
        <v>52</v>
      </c>
      <c r="O175">
        <f>(I175*21)/100</f>
      </c>
      <c t="s">
        <v>23</v>
      </c>
    </row>
    <row r="176" spans="1:5" ht="12.75">
      <c r="A176" s="35" t="s">
        <v>53</v>
      </c>
      <c r="E176" s="36" t="s">
        <v>112</v>
      </c>
    </row>
    <row r="177" spans="1:5" ht="51">
      <c r="A177" s="37" t="s">
        <v>55</v>
      </c>
      <c r="E177" s="38" t="s">
        <v>295</v>
      </c>
    </row>
    <row r="178" spans="1:5" ht="51">
      <c r="A178" t="s">
        <v>57</v>
      </c>
      <c r="E178" s="36" t="s">
        <v>296</v>
      </c>
    </row>
    <row r="179" spans="1:16" ht="25.5">
      <c r="A179" s="25" t="s">
        <v>47</v>
      </c>
      <c s="29" t="s">
        <v>297</v>
      </c>
      <c s="29" t="s">
        <v>298</v>
      </c>
      <c s="25" t="s">
        <v>112</v>
      </c>
      <c s="30" t="s">
        <v>299</v>
      </c>
      <c s="31" t="s">
        <v>80</v>
      </c>
      <c s="32">
        <v>30</v>
      </c>
      <c s="33">
        <v>0</v>
      </c>
      <c s="34">
        <f>ROUND(ROUND(H179,2)*ROUND(G179,3),2)</f>
      </c>
      <c s="31" t="s">
        <v>52</v>
      </c>
      <c r="O179">
        <f>(I179*21)/100</f>
      </c>
      <c t="s">
        <v>23</v>
      </c>
    </row>
    <row r="180" spans="1:5" ht="12.75">
      <c r="A180" s="35" t="s">
        <v>53</v>
      </c>
      <c r="E180" s="36" t="s">
        <v>112</v>
      </c>
    </row>
    <row r="181" spans="1:5" ht="114.75">
      <c r="A181" s="37" t="s">
        <v>55</v>
      </c>
      <c r="E181" s="38" t="s">
        <v>300</v>
      </c>
    </row>
    <row r="182" spans="1:5" ht="63.75">
      <c r="A182" t="s">
        <v>57</v>
      </c>
      <c r="E182" s="36" t="s">
        <v>301</v>
      </c>
    </row>
    <row r="183" spans="1:16" ht="12.75">
      <c r="A183" s="25" t="s">
        <v>47</v>
      </c>
      <c s="29" t="s">
        <v>302</v>
      </c>
      <c s="29" t="s">
        <v>303</v>
      </c>
      <c s="25" t="s">
        <v>97</v>
      </c>
      <c s="30" t="s">
        <v>304</v>
      </c>
      <c s="31" t="s">
        <v>80</v>
      </c>
      <c s="32">
        <v>2</v>
      </c>
      <c s="33">
        <v>0</v>
      </c>
      <c s="34">
        <f>ROUND(ROUND(H183,2)*ROUND(G183,3),2)</f>
      </c>
      <c s="31" t="s">
        <v>52</v>
      </c>
      <c r="O183">
        <f>(I183*21)/100</f>
      </c>
      <c t="s">
        <v>23</v>
      </c>
    </row>
    <row r="184" spans="1:5" ht="12.75">
      <c r="A184" s="35" t="s">
        <v>53</v>
      </c>
      <c r="E184" s="36" t="s">
        <v>112</v>
      </c>
    </row>
    <row r="185" spans="1:5" ht="38.25">
      <c r="A185" s="37" t="s">
        <v>55</v>
      </c>
      <c r="E185" s="38" t="s">
        <v>305</v>
      </c>
    </row>
    <row r="186" spans="1:5" ht="25.5">
      <c r="A186" t="s">
        <v>57</v>
      </c>
      <c r="E186" s="36" t="s">
        <v>306</v>
      </c>
    </row>
    <row r="187" spans="1:16" ht="12.75">
      <c r="A187" s="25" t="s">
        <v>47</v>
      </c>
      <c s="29" t="s">
        <v>307</v>
      </c>
      <c s="29" t="s">
        <v>303</v>
      </c>
      <c s="25" t="s">
        <v>104</v>
      </c>
      <c s="30" t="s">
        <v>304</v>
      </c>
      <c s="31" t="s">
        <v>80</v>
      </c>
      <c s="32">
        <v>14</v>
      </c>
      <c s="33">
        <v>0</v>
      </c>
      <c s="34">
        <f>ROUND(ROUND(H187,2)*ROUND(G187,3),2)</f>
      </c>
      <c s="31" t="s">
        <v>52</v>
      </c>
      <c r="O187">
        <f>(I187*21)/100</f>
      </c>
      <c t="s">
        <v>23</v>
      </c>
    </row>
    <row r="188" spans="1:5" ht="12.75">
      <c r="A188" s="35" t="s">
        <v>53</v>
      </c>
      <c r="E188" s="36" t="s">
        <v>112</v>
      </c>
    </row>
    <row r="189" spans="1:5" ht="51">
      <c r="A189" s="37" t="s">
        <v>55</v>
      </c>
      <c r="E189" s="38" t="s">
        <v>308</v>
      </c>
    </row>
    <row r="190" spans="1:5" ht="25.5">
      <c r="A190" t="s">
        <v>57</v>
      </c>
      <c r="E190" s="36" t="s">
        <v>306</v>
      </c>
    </row>
    <row r="191" spans="1:16" ht="12.75">
      <c r="A191" s="25" t="s">
        <v>47</v>
      </c>
      <c s="29" t="s">
        <v>309</v>
      </c>
      <c s="29" t="s">
        <v>310</v>
      </c>
      <c s="25" t="s">
        <v>112</v>
      </c>
      <c s="30" t="s">
        <v>311</v>
      </c>
      <c s="31" t="s">
        <v>312</v>
      </c>
      <c s="32">
        <v>854</v>
      </c>
      <c s="33">
        <v>0</v>
      </c>
      <c s="34">
        <f>ROUND(ROUND(H191,2)*ROUND(G191,3),2)</f>
      </c>
      <c s="31" t="s">
        <v>52</v>
      </c>
      <c r="O191">
        <f>(I191*21)/100</f>
      </c>
      <c t="s">
        <v>23</v>
      </c>
    </row>
    <row r="192" spans="1:5" ht="12.75">
      <c r="A192" s="35" t="s">
        <v>53</v>
      </c>
      <c r="E192" s="36" t="s">
        <v>112</v>
      </c>
    </row>
    <row r="193" spans="1:5" ht="38.25">
      <c r="A193" s="37" t="s">
        <v>55</v>
      </c>
      <c r="E193" s="38" t="s">
        <v>313</v>
      </c>
    </row>
    <row r="194" spans="1:5" ht="25.5">
      <c r="A194" t="s">
        <v>57</v>
      </c>
      <c r="E194" s="36" t="s">
        <v>314</v>
      </c>
    </row>
    <row r="195" spans="1:16" ht="25.5">
      <c r="A195" s="25" t="s">
        <v>47</v>
      </c>
      <c s="29" t="s">
        <v>315</v>
      </c>
      <c s="29" t="s">
        <v>316</v>
      </c>
      <c s="25" t="s">
        <v>112</v>
      </c>
      <c s="30" t="s">
        <v>317</v>
      </c>
      <c s="31" t="s">
        <v>80</v>
      </c>
      <c s="32">
        <v>3</v>
      </c>
      <c s="33">
        <v>0</v>
      </c>
      <c s="34">
        <f>ROUND(ROUND(H195,2)*ROUND(G195,3),2)</f>
      </c>
      <c s="31" t="s">
        <v>52</v>
      </c>
      <c r="O195">
        <f>(I195*21)/100</f>
      </c>
      <c t="s">
        <v>23</v>
      </c>
    </row>
    <row r="196" spans="1:5" ht="12.75">
      <c r="A196" s="35" t="s">
        <v>53</v>
      </c>
      <c r="E196" s="36" t="s">
        <v>112</v>
      </c>
    </row>
    <row r="197" spans="1:5" ht="25.5">
      <c r="A197" s="37" t="s">
        <v>55</v>
      </c>
      <c r="E197" s="38" t="s">
        <v>318</v>
      </c>
    </row>
    <row r="198" spans="1:5" ht="63.75">
      <c r="A198" t="s">
        <v>57</v>
      </c>
      <c r="E198" s="36" t="s">
        <v>301</v>
      </c>
    </row>
    <row r="199" spans="1:16" ht="12.75">
      <c r="A199" s="25" t="s">
        <v>47</v>
      </c>
      <c s="29" t="s">
        <v>319</v>
      </c>
      <c s="29" t="s">
        <v>320</v>
      </c>
      <c s="25" t="s">
        <v>112</v>
      </c>
      <c s="30" t="s">
        <v>321</v>
      </c>
      <c s="31" t="s">
        <v>80</v>
      </c>
      <c s="32">
        <v>3</v>
      </c>
      <c s="33">
        <v>0</v>
      </c>
      <c s="34">
        <f>ROUND(ROUND(H199,2)*ROUND(G199,3),2)</f>
      </c>
      <c s="31" t="s">
        <v>52</v>
      </c>
      <c r="O199">
        <f>(I199*21)/100</f>
      </c>
      <c t="s">
        <v>23</v>
      </c>
    </row>
    <row r="200" spans="1:5" ht="12.75">
      <c r="A200" s="35" t="s">
        <v>53</v>
      </c>
      <c r="E200" s="36" t="s">
        <v>112</v>
      </c>
    </row>
    <row r="201" spans="1:5" ht="25.5">
      <c r="A201" s="37" t="s">
        <v>55</v>
      </c>
      <c r="E201" s="38" t="s">
        <v>322</v>
      </c>
    </row>
    <row r="202" spans="1:5" ht="25.5">
      <c r="A202" t="s">
        <v>57</v>
      </c>
      <c r="E202" s="36" t="s">
        <v>306</v>
      </c>
    </row>
    <row r="203" spans="1:16" ht="12.75">
      <c r="A203" s="25" t="s">
        <v>47</v>
      </c>
      <c s="29" t="s">
        <v>323</v>
      </c>
      <c s="29" t="s">
        <v>324</v>
      </c>
      <c s="25" t="s">
        <v>112</v>
      </c>
      <c s="30" t="s">
        <v>325</v>
      </c>
      <c s="31" t="s">
        <v>312</v>
      </c>
      <c s="32">
        <v>183</v>
      </c>
      <c s="33">
        <v>0</v>
      </c>
      <c s="34">
        <f>ROUND(ROUND(H203,2)*ROUND(G203,3),2)</f>
      </c>
      <c s="31" t="s">
        <v>52</v>
      </c>
      <c r="O203">
        <f>(I203*21)/100</f>
      </c>
      <c t="s">
        <v>23</v>
      </c>
    </row>
    <row r="204" spans="1:5" ht="12.75">
      <c r="A204" s="35" t="s">
        <v>53</v>
      </c>
      <c r="E204" s="36" t="s">
        <v>112</v>
      </c>
    </row>
    <row r="205" spans="1:5" ht="25.5">
      <c r="A205" s="37" t="s">
        <v>55</v>
      </c>
      <c r="E205" s="38" t="s">
        <v>326</v>
      </c>
    </row>
    <row r="206" spans="1:5" ht="25.5">
      <c r="A206" t="s">
        <v>57</v>
      </c>
      <c r="E206" s="36" t="s">
        <v>314</v>
      </c>
    </row>
    <row r="207" spans="1:16" ht="12.75">
      <c r="A207" s="25" t="s">
        <v>47</v>
      </c>
      <c s="29" t="s">
        <v>327</v>
      </c>
      <c s="29" t="s">
        <v>328</v>
      </c>
      <c s="25" t="s">
        <v>112</v>
      </c>
      <c s="30" t="s">
        <v>329</v>
      </c>
      <c s="31" t="s">
        <v>80</v>
      </c>
      <c s="32">
        <v>1</v>
      </c>
      <c s="33">
        <v>0</v>
      </c>
      <c s="34">
        <f>ROUND(ROUND(H207,2)*ROUND(G207,3),2)</f>
      </c>
      <c s="31" t="s">
        <v>52</v>
      </c>
      <c r="O207">
        <f>(I207*21)/100</f>
      </c>
      <c t="s">
        <v>23</v>
      </c>
    </row>
    <row r="208" spans="1:5" ht="12.75">
      <c r="A208" s="35" t="s">
        <v>53</v>
      </c>
      <c r="E208" s="36" t="s">
        <v>112</v>
      </c>
    </row>
    <row r="209" spans="1:5" ht="51">
      <c r="A209" s="37" t="s">
        <v>55</v>
      </c>
      <c r="E209" s="38" t="s">
        <v>330</v>
      </c>
    </row>
    <row r="210" spans="1:5" ht="63.75">
      <c r="A210" t="s">
        <v>57</v>
      </c>
      <c r="E210" s="36" t="s">
        <v>331</v>
      </c>
    </row>
    <row r="211" spans="1:16" ht="12.75">
      <c r="A211" s="25" t="s">
        <v>47</v>
      </c>
      <c s="29" t="s">
        <v>332</v>
      </c>
      <c s="29" t="s">
        <v>333</v>
      </c>
      <c s="25" t="s">
        <v>112</v>
      </c>
      <c s="30" t="s">
        <v>334</v>
      </c>
      <c s="31" t="s">
        <v>80</v>
      </c>
      <c s="32">
        <v>1</v>
      </c>
      <c s="33">
        <v>0</v>
      </c>
      <c s="34">
        <f>ROUND(ROUND(H211,2)*ROUND(G211,3),2)</f>
      </c>
      <c s="31" t="s">
        <v>52</v>
      </c>
      <c r="O211">
        <f>(I211*21)/100</f>
      </c>
      <c t="s">
        <v>23</v>
      </c>
    </row>
    <row r="212" spans="1:5" ht="12.75">
      <c r="A212" s="35" t="s">
        <v>53</v>
      </c>
      <c r="E212" s="36" t="s">
        <v>112</v>
      </c>
    </row>
    <row r="213" spans="1:5" ht="51">
      <c r="A213" s="37" t="s">
        <v>55</v>
      </c>
      <c r="E213" s="38" t="s">
        <v>335</v>
      </c>
    </row>
    <row r="214" spans="1:5" ht="25.5">
      <c r="A214" t="s">
        <v>57</v>
      </c>
      <c r="E214" s="36" t="s">
        <v>306</v>
      </c>
    </row>
    <row r="215" spans="1:16" ht="25.5">
      <c r="A215" s="25" t="s">
        <v>47</v>
      </c>
      <c s="29" t="s">
        <v>336</v>
      </c>
      <c s="29" t="s">
        <v>337</v>
      </c>
      <c s="25" t="s">
        <v>112</v>
      </c>
      <c s="30" t="s">
        <v>338</v>
      </c>
      <c s="31" t="s">
        <v>111</v>
      </c>
      <c s="32">
        <v>12.75</v>
      </c>
      <c s="33">
        <v>0</v>
      </c>
      <c s="34">
        <f>ROUND(ROUND(H215,2)*ROUND(G215,3),2)</f>
      </c>
      <c s="31" t="s">
        <v>52</v>
      </c>
      <c r="O215">
        <f>(I215*21)/100</f>
      </c>
      <c t="s">
        <v>23</v>
      </c>
    </row>
    <row r="216" spans="1:5" ht="12.75">
      <c r="A216" s="35" t="s">
        <v>53</v>
      </c>
      <c r="E216" s="36" t="s">
        <v>112</v>
      </c>
    </row>
    <row r="217" spans="1:5" ht="25.5">
      <c r="A217" s="37" t="s">
        <v>55</v>
      </c>
      <c r="E217" s="38" t="s">
        <v>339</v>
      </c>
    </row>
    <row r="218" spans="1:5" ht="38.25">
      <c r="A218" t="s">
        <v>57</v>
      </c>
      <c r="E218" s="36" t="s">
        <v>340</v>
      </c>
    </row>
    <row r="219" spans="1:16" ht="12.75">
      <c r="A219" s="25" t="s">
        <v>47</v>
      </c>
      <c s="29" t="s">
        <v>341</v>
      </c>
      <c s="29" t="s">
        <v>342</v>
      </c>
      <c s="25" t="s">
        <v>112</v>
      </c>
      <c s="30" t="s">
        <v>343</v>
      </c>
      <c s="31" t="s">
        <v>80</v>
      </c>
      <c s="32">
        <v>40</v>
      </c>
      <c s="33">
        <v>0</v>
      </c>
      <c s="34">
        <f>ROUND(ROUND(H219,2)*ROUND(G219,3),2)</f>
      </c>
      <c s="31" t="s">
        <v>52</v>
      </c>
      <c r="O219">
        <f>(I219*21)/100</f>
      </c>
      <c t="s">
        <v>23</v>
      </c>
    </row>
    <row r="220" spans="1:5" ht="12.75">
      <c r="A220" s="35" t="s">
        <v>53</v>
      </c>
      <c r="E220" s="36" t="s">
        <v>112</v>
      </c>
    </row>
    <row r="221" spans="1:5" ht="63.75">
      <c r="A221" s="37" t="s">
        <v>55</v>
      </c>
      <c r="E221" s="38" t="s">
        <v>344</v>
      </c>
    </row>
    <row r="222" spans="1:5" ht="63.75">
      <c r="A222" t="s">
        <v>57</v>
      </c>
      <c r="E222" s="36" t="s">
        <v>345</v>
      </c>
    </row>
    <row r="223" spans="1:16" ht="12.75">
      <c r="A223" s="25" t="s">
        <v>47</v>
      </c>
      <c s="29" t="s">
        <v>346</v>
      </c>
      <c s="29" t="s">
        <v>347</v>
      </c>
      <c s="25" t="s">
        <v>112</v>
      </c>
      <c s="30" t="s">
        <v>348</v>
      </c>
      <c s="31" t="s">
        <v>80</v>
      </c>
      <c s="32">
        <v>20</v>
      </c>
      <c s="33">
        <v>0</v>
      </c>
      <c s="34">
        <f>ROUND(ROUND(H223,2)*ROUND(G223,3),2)</f>
      </c>
      <c s="31" t="s">
        <v>52</v>
      </c>
      <c r="O223">
        <f>(I223*21)/100</f>
      </c>
      <c t="s">
        <v>23</v>
      </c>
    </row>
    <row r="224" spans="1:5" ht="12.75">
      <c r="A224" s="35" t="s">
        <v>53</v>
      </c>
      <c r="E224" s="36" t="s">
        <v>112</v>
      </c>
    </row>
    <row r="225" spans="1:5" ht="25.5">
      <c r="A225" s="37" t="s">
        <v>55</v>
      </c>
      <c r="E225" s="38" t="s">
        <v>349</v>
      </c>
    </row>
    <row r="226" spans="1:5" ht="25.5">
      <c r="A226" t="s">
        <v>57</v>
      </c>
      <c r="E226" s="36" t="s">
        <v>350</v>
      </c>
    </row>
    <row r="227" spans="1:16" ht="12.75">
      <c r="A227" s="25" t="s">
        <v>47</v>
      </c>
      <c s="29" t="s">
        <v>351</v>
      </c>
      <c s="29" t="s">
        <v>352</v>
      </c>
      <c s="25" t="s">
        <v>112</v>
      </c>
      <c s="30" t="s">
        <v>353</v>
      </c>
      <c s="31" t="s">
        <v>312</v>
      </c>
      <c s="32">
        <v>1220</v>
      </c>
      <c s="33">
        <v>0</v>
      </c>
      <c s="34">
        <f>ROUND(ROUND(H227,2)*ROUND(G227,3),2)</f>
      </c>
      <c s="31" t="s">
        <v>52</v>
      </c>
      <c r="O227">
        <f>(I227*21)/100</f>
      </c>
      <c t="s">
        <v>23</v>
      </c>
    </row>
    <row r="228" spans="1:5" ht="12.75">
      <c r="A228" s="35" t="s">
        <v>53</v>
      </c>
      <c r="E228" s="36" t="s">
        <v>112</v>
      </c>
    </row>
    <row r="229" spans="1:5" ht="25.5">
      <c r="A229" s="37" t="s">
        <v>55</v>
      </c>
      <c r="E229" s="38" t="s">
        <v>354</v>
      </c>
    </row>
    <row r="230" spans="1:5" ht="25.5">
      <c r="A230" t="s">
        <v>57</v>
      </c>
      <c r="E230" s="36" t="s">
        <v>355</v>
      </c>
    </row>
    <row r="231" spans="1:16" ht="12.75">
      <c r="A231" s="25" t="s">
        <v>47</v>
      </c>
      <c s="29" t="s">
        <v>356</v>
      </c>
      <c s="29" t="s">
        <v>357</v>
      </c>
      <c s="25" t="s">
        <v>112</v>
      </c>
      <c s="30" t="s">
        <v>358</v>
      </c>
      <c s="31" t="s">
        <v>125</v>
      </c>
      <c s="32">
        <v>140</v>
      </c>
      <c s="33">
        <v>0</v>
      </c>
      <c s="34">
        <f>ROUND(ROUND(H231,2)*ROUND(G231,3),2)</f>
      </c>
      <c s="31" t="s">
        <v>52</v>
      </c>
      <c r="O231">
        <f>(I231*21)/100</f>
      </c>
      <c t="s">
        <v>23</v>
      </c>
    </row>
    <row r="232" spans="1:5" ht="12.75">
      <c r="A232" s="35" t="s">
        <v>53</v>
      </c>
      <c r="E232" s="36" t="s">
        <v>112</v>
      </c>
    </row>
    <row r="233" spans="1:5" ht="12.75">
      <c r="A233" s="37" t="s">
        <v>55</v>
      </c>
      <c r="E233" s="38" t="s">
        <v>359</v>
      </c>
    </row>
    <row r="234" spans="1:5" ht="25.5">
      <c r="A234" t="s">
        <v>57</v>
      </c>
      <c r="E234" s="36" t="s">
        <v>350</v>
      </c>
    </row>
    <row r="235" spans="1:16" ht="25.5">
      <c r="A235" s="25" t="s">
        <v>47</v>
      </c>
      <c s="29" t="s">
        <v>360</v>
      </c>
      <c s="29" t="s">
        <v>361</v>
      </c>
      <c s="25" t="s">
        <v>112</v>
      </c>
      <c s="30" t="s">
        <v>362</v>
      </c>
      <c s="31" t="s">
        <v>80</v>
      </c>
      <c s="32">
        <v>71</v>
      </c>
      <c s="33">
        <v>0</v>
      </c>
      <c s="34">
        <f>ROUND(ROUND(H235,2)*ROUND(G235,3),2)</f>
      </c>
      <c s="31" t="s">
        <v>52</v>
      </c>
      <c r="O235">
        <f>(I235*21)/100</f>
      </c>
      <c t="s">
        <v>23</v>
      </c>
    </row>
    <row r="236" spans="1:5" ht="12.75">
      <c r="A236" s="35" t="s">
        <v>53</v>
      </c>
      <c r="E236" s="36" t="s">
        <v>112</v>
      </c>
    </row>
    <row r="237" spans="1:5" ht="127.5">
      <c r="A237" s="37" t="s">
        <v>55</v>
      </c>
      <c r="E237" s="38" t="s">
        <v>363</v>
      </c>
    </row>
    <row r="238" spans="1:5" ht="63.75">
      <c r="A238" t="s">
        <v>57</v>
      </c>
      <c r="E238" s="36" t="s">
        <v>345</v>
      </c>
    </row>
    <row r="239" spans="1:16" ht="12.75">
      <c r="A239" s="25" t="s">
        <v>47</v>
      </c>
      <c s="29" t="s">
        <v>364</v>
      </c>
      <c s="29" t="s">
        <v>365</v>
      </c>
      <c s="25" t="s">
        <v>112</v>
      </c>
      <c s="30" t="s">
        <v>366</v>
      </c>
      <c s="31" t="s">
        <v>80</v>
      </c>
      <c s="32">
        <v>3</v>
      </c>
      <c s="33">
        <v>0</v>
      </c>
      <c s="34">
        <f>ROUND(ROUND(H239,2)*ROUND(G239,3),2)</f>
      </c>
      <c s="31" t="s">
        <v>52</v>
      </c>
      <c r="O239">
        <f>(I239*21)/100</f>
      </c>
      <c t="s">
        <v>23</v>
      </c>
    </row>
    <row r="240" spans="1:5" ht="12.75">
      <c r="A240" s="35" t="s">
        <v>53</v>
      </c>
      <c r="E240" s="36" t="s">
        <v>112</v>
      </c>
    </row>
    <row r="241" spans="1:5" ht="51">
      <c r="A241" s="37" t="s">
        <v>55</v>
      </c>
      <c r="E241" s="38" t="s">
        <v>367</v>
      </c>
    </row>
    <row r="242" spans="1:5" ht="25.5">
      <c r="A242" t="s">
        <v>57</v>
      </c>
      <c r="E242" s="36" t="s">
        <v>350</v>
      </c>
    </row>
    <row r="243" spans="1:16" ht="12.75">
      <c r="A243" s="25" t="s">
        <v>47</v>
      </c>
      <c s="29" t="s">
        <v>368</v>
      </c>
      <c s="29" t="s">
        <v>369</v>
      </c>
      <c s="25" t="s">
        <v>49</v>
      </c>
      <c s="30" t="s">
        <v>370</v>
      </c>
      <c s="31" t="s">
        <v>312</v>
      </c>
      <c s="32">
        <v>2257</v>
      </c>
      <c s="33">
        <v>0</v>
      </c>
      <c s="34">
        <f>ROUND(ROUND(H243,2)*ROUND(G243,3),2)</f>
      </c>
      <c s="31" t="s">
        <v>52</v>
      </c>
      <c r="O243">
        <f>(I243*21)/100</f>
      </c>
      <c t="s">
        <v>23</v>
      </c>
    </row>
    <row r="244" spans="1:5" ht="12.75">
      <c r="A244" s="35" t="s">
        <v>53</v>
      </c>
      <c r="E244" s="36" t="s">
        <v>112</v>
      </c>
    </row>
    <row r="245" spans="1:5" ht="25.5">
      <c r="A245" s="37" t="s">
        <v>55</v>
      </c>
      <c r="E245" s="38" t="s">
        <v>371</v>
      </c>
    </row>
    <row r="246" spans="1:5" ht="25.5">
      <c r="A246" t="s">
        <v>57</v>
      </c>
      <c r="E246" s="36" t="s">
        <v>355</v>
      </c>
    </row>
    <row r="247" spans="1:16" ht="12.75">
      <c r="A247" s="25" t="s">
        <v>47</v>
      </c>
      <c s="29" t="s">
        <v>372</v>
      </c>
      <c s="29" t="s">
        <v>373</v>
      </c>
      <c s="25" t="s">
        <v>49</v>
      </c>
      <c s="30" t="s">
        <v>374</v>
      </c>
      <c s="31" t="s">
        <v>125</v>
      </c>
      <c s="32">
        <v>10</v>
      </c>
      <c s="33">
        <v>0</v>
      </c>
      <c s="34">
        <f>ROUND(ROUND(H247,2)*ROUND(G247,3),2)</f>
      </c>
      <c s="31" t="s">
        <v>52</v>
      </c>
      <c r="O247">
        <f>(I247*21)/100</f>
      </c>
      <c t="s">
        <v>23</v>
      </c>
    </row>
    <row r="248" spans="1:5" ht="12.75">
      <c r="A248" s="35" t="s">
        <v>53</v>
      </c>
      <c r="E248" s="36" t="s">
        <v>112</v>
      </c>
    </row>
    <row r="249" spans="1:5" ht="25.5">
      <c r="A249" s="37" t="s">
        <v>55</v>
      </c>
      <c r="E249" s="38" t="s">
        <v>375</v>
      </c>
    </row>
    <row r="250" spans="1:5" ht="51">
      <c r="A250" t="s">
        <v>57</v>
      </c>
      <c r="E250" s="36" t="s">
        <v>376</v>
      </c>
    </row>
    <row r="251" spans="1:16" ht="12.75">
      <c r="A251" s="25" t="s">
        <v>47</v>
      </c>
      <c s="29" t="s">
        <v>377</v>
      </c>
      <c s="29" t="s">
        <v>378</v>
      </c>
      <c s="25" t="s">
        <v>49</v>
      </c>
      <c s="30" t="s">
        <v>379</v>
      </c>
      <c s="31" t="s">
        <v>125</v>
      </c>
      <c s="32">
        <v>12</v>
      </c>
      <c s="33">
        <v>0</v>
      </c>
      <c s="34">
        <f>ROUND(ROUND(H251,2)*ROUND(G251,3),2)</f>
      </c>
      <c s="31" t="s">
        <v>52</v>
      </c>
      <c r="O251">
        <f>(I251*21)/100</f>
      </c>
      <c t="s">
        <v>23</v>
      </c>
    </row>
    <row r="252" spans="1:5" ht="12.75">
      <c r="A252" s="35" t="s">
        <v>53</v>
      </c>
      <c r="E252" s="36" t="s">
        <v>112</v>
      </c>
    </row>
    <row r="253" spans="1:5" ht="38.25">
      <c r="A253" s="37" t="s">
        <v>55</v>
      </c>
      <c r="E253" s="38" t="s">
        <v>380</v>
      </c>
    </row>
    <row r="254" spans="1:5" ht="63.75">
      <c r="A254" t="s">
        <v>57</v>
      </c>
      <c r="E254" s="36" t="s">
        <v>381</v>
      </c>
    </row>
    <row r="255" spans="1:16" ht="12.75">
      <c r="A255" s="25" t="s">
        <v>47</v>
      </c>
      <c s="29" t="s">
        <v>382</v>
      </c>
      <c s="29" t="s">
        <v>383</v>
      </c>
      <c s="25" t="s">
        <v>49</v>
      </c>
      <c s="30" t="s">
        <v>384</v>
      </c>
      <c s="31" t="s">
        <v>117</v>
      </c>
      <c s="32">
        <v>0.076</v>
      </c>
      <c s="33">
        <v>0</v>
      </c>
      <c s="34">
        <f>ROUND(ROUND(H255,2)*ROUND(G255,3),2)</f>
      </c>
      <c s="31" t="s">
        <v>52</v>
      </c>
      <c r="O255">
        <f>(I255*21)/100</f>
      </c>
      <c t="s">
        <v>23</v>
      </c>
    </row>
    <row r="256" spans="1:5" ht="12.75">
      <c r="A256" s="35" t="s">
        <v>53</v>
      </c>
      <c r="E256" s="36" t="s">
        <v>112</v>
      </c>
    </row>
    <row r="257" spans="1:5" ht="76.5">
      <c r="A257" s="37" t="s">
        <v>55</v>
      </c>
      <c r="E257" s="38" t="s">
        <v>385</v>
      </c>
    </row>
    <row r="258" spans="1:5" ht="38.25">
      <c r="A258" t="s">
        <v>57</v>
      </c>
      <c r="E258" s="36" t="s">
        <v>386</v>
      </c>
    </row>
    <row r="259" spans="1:16" ht="12.75">
      <c r="A259" s="25" t="s">
        <v>47</v>
      </c>
      <c s="29" t="s">
        <v>387</v>
      </c>
      <c s="29" t="s">
        <v>388</v>
      </c>
      <c s="25" t="s">
        <v>112</v>
      </c>
      <c s="30" t="s">
        <v>389</v>
      </c>
      <c s="31" t="s">
        <v>125</v>
      </c>
      <c s="32">
        <v>12</v>
      </c>
      <c s="33">
        <v>0</v>
      </c>
      <c s="34">
        <f>ROUND(ROUND(H259,2)*ROUND(G259,3),2)</f>
      </c>
      <c s="31" t="s">
        <v>52</v>
      </c>
      <c r="O259">
        <f>(I259*21)/100</f>
      </c>
      <c t="s">
        <v>23</v>
      </c>
    </row>
    <row r="260" spans="1:5" ht="12.75">
      <c r="A260" s="35" t="s">
        <v>53</v>
      </c>
      <c r="E260" s="36" t="s">
        <v>390</v>
      </c>
    </row>
    <row r="261" spans="1:5" ht="12.75">
      <c r="A261" s="37" t="s">
        <v>55</v>
      </c>
      <c r="E261" s="38" t="s">
        <v>391</v>
      </c>
    </row>
    <row r="262" spans="1:5" ht="76.5">
      <c r="A262" t="s">
        <v>57</v>
      </c>
      <c r="E262" s="36" t="s">
        <v>392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0+O8+O13+O50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393</v>
      </c>
      <c s="39">
        <f>0+I8+I13+I50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393</v>
      </c>
      <c s="6"/>
      <c s="18" t="s">
        <v>394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96</v>
      </c>
      <c s="25" t="s">
        <v>97</v>
      </c>
      <c s="30" t="s">
        <v>98</v>
      </c>
      <c s="31" t="s">
        <v>99</v>
      </c>
      <c s="32">
        <v>54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100</v>
      </c>
    </row>
    <row r="11" spans="1:5" ht="38.25">
      <c r="A11" s="37" t="s">
        <v>55</v>
      </c>
      <c r="E11" s="38" t="s">
        <v>395</v>
      </c>
    </row>
    <row r="12" spans="1:5" ht="25.5">
      <c r="A12" t="s">
        <v>57</v>
      </c>
      <c r="E12" s="36" t="s">
        <v>102</v>
      </c>
    </row>
    <row r="13" spans="1:18" ht="12.75" customHeight="1">
      <c r="A13" s="6" t="s">
        <v>45</v>
      </c>
      <c s="6"/>
      <c s="41" t="s">
        <v>29</v>
      </c>
      <c s="6"/>
      <c s="27" t="s">
        <v>108</v>
      </c>
      <c s="6"/>
      <c s="6"/>
      <c s="6"/>
      <c s="42">
        <f>0+Q13</f>
      </c>
      <c s="6"/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25" t="s">
        <v>47</v>
      </c>
      <c s="29" t="s">
        <v>23</v>
      </c>
      <c s="29" t="s">
        <v>109</v>
      </c>
      <c s="25" t="s">
        <v>49</v>
      </c>
      <c s="30" t="s">
        <v>110</v>
      </c>
      <c s="31" t="s">
        <v>111</v>
      </c>
      <c s="32">
        <v>180</v>
      </c>
      <c s="33">
        <v>0</v>
      </c>
      <c s="34">
        <f>ROUND(ROUND(H14,2)*ROUND(G14,3),2)</f>
      </c>
      <c s="31" t="s">
        <v>52</v>
      </c>
      <c r="O14">
        <f>(I14*21)/100</f>
      </c>
      <c t="s">
        <v>23</v>
      </c>
    </row>
    <row r="15" spans="1:5" ht="12.75">
      <c r="A15" s="35" t="s">
        <v>53</v>
      </c>
      <c r="E15" s="36" t="s">
        <v>112</v>
      </c>
    </row>
    <row r="16" spans="1:5" ht="25.5">
      <c r="A16" s="37" t="s">
        <v>55</v>
      </c>
      <c r="E16" s="38" t="s">
        <v>396</v>
      </c>
    </row>
    <row r="17" spans="1:5" ht="12.75">
      <c r="A17" t="s">
        <v>57</v>
      </c>
      <c r="E17" s="36" t="s">
        <v>114</v>
      </c>
    </row>
    <row r="18" spans="1:16" ht="12.75">
      <c r="A18" s="25" t="s">
        <v>47</v>
      </c>
      <c s="29" t="s">
        <v>22</v>
      </c>
      <c s="29" t="s">
        <v>120</v>
      </c>
      <c s="25" t="s">
        <v>49</v>
      </c>
      <c s="30" t="s">
        <v>121</v>
      </c>
      <c s="31" t="s">
        <v>117</v>
      </c>
      <c s="32">
        <v>20.64</v>
      </c>
      <c s="33">
        <v>0</v>
      </c>
      <c s="34">
        <f>ROUND(ROUND(H18,2)*ROUND(G18,3),2)</f>
      </c>
      <c s="31" t="s">
        <v>52</v>
      </c>
      <c r="O18">
        <f>(I18*21)/100</f>
      </c>
      <c t="s">
        <v>23</v>
      </c>
    </row>
    <row r="19" spans="1:5" ht="12.75">
      <c r="A19" s="35" t="s">
        <v>53</v>
      </c>
      <c r="E19" s="36" t="s">
        <v>112</v>
      </c>
    </row>
    <row r="20" spans="1:5" ht="38.25">
      <c r="A20" s="37" t="s">
        <v>55</v>
      </c>
      <c r="E20" s="38" t="s">
        <v>397</v>
      </c>
    </row>
    <row r="21" spans="1:5" ht="63.75">
      <c r="A21" t="s">
        <v>57</v>
      </c>
      <c r="E21" s="36" t="s">
        <v>119</v>
      </c>
    </row>
    <row r="22" spans="1:16" ht="12.75">
      <c r="A22" s="25" t="s">
        <v>47</v>
      </c>
      <c s="29" t="s">
        <v>33</v>
      </c>
      <c s="29" t="s">
        <v>139</v>
      </c>
      <c s="25" t="s">
        <v>49</v>
      </c>
      <c s="30" t="s">
        <v>140</v>
      </c>
      <c s="31" t="s">
        <v>117</v>
      </c>
      <c s="32">
        <v>408.8</v>
      </c>
      <c s="33">
        <v>0</v>
      </c>
      <c s="34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5" t="s">
        <v>53</v>
      </c>
      <c r="E23" s="36" t="s">
        <v>112</v>
      </c>
    </row>
    <row r="24" spans="1:5" ht="306">
      <c r="A24" s="37" t="s">
        <v>55</v>
      </c>
      <c r="E24" s="38" t="s">
        <v>398</v>
      </c>
    </row>
    <row r="25" spans="1:5" ht="369.75">
      <c r="A25" t="s">
        <v>57</v>
      </c>
      <c r="E25" s="36" t="s">
        <v>138</v>
      </c>
    </row>
    <row r="26" spans="1:16" ht="12.75">
      <c r="A26" s="25" t="s">
        <v>47</v>
      </c>
      <c s="29" t="s">
        <v>35</v>
      </c>
      <c s="29" t="s">
        <v>142</v>
      </c>
      <c s="25" t="s">
        <v>112</v>
      </c>
      <c s="30" t="s">
        <v>143</v>
      </c>
      <c s="31" t="s">
        <v>117</v>
      </c>
      <c s="32">
        <v>129.8</v>
      </c>
      <c s="33">
        <v>0</v>
      </c>
      <c s="34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5" t="s">
        <v>53</v>
      </c>
      <c r="E27" s="36" t="s">
        <v>112</v>
      </c>
    </row>
    <row r="28" spans="1:5" ht="102">
      <c r="A28" s="37" t="s">
        <v>55</v>
      </c>
      <c r="E28" s="38" t="s">
        <v>399</v>
      </c>
    </row>
    <row r="29" spans="1:5" ht="306">
      <c r="A29" t="s">
        <v>57</v>
      </c>
      <c r="E29" s="36" t="s">
        <v>145</v>
      </c>
    </row>
    <row r="30" spans="1:16" ht="12.75">
      <c r="A30" s="25" t="s">
        <v>47</v>
      </c>
      <c s="29" t="s">
        <v>37</v>
      </c>
      <c s="29" t="s">
        <v>400</v>
      </c>
      <c s="25" t="s">
        <v>112</v>
      </c>
      <c s="30" t="s">
        <v>401</v>
      </c>
      <c s="31" t="s">
        <v>117</v>
      </c>
      <c s="32">
        <v>129.8</v>
      </c>
      <c s="33">
        <v>0</v>
      </c>
      <c s="34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5" t="s">
        <v>53</v>
      </c>
      <c r="E31" s="36" t="s">
        <v>112</v>
      </c>
    </row>
    <row r="32" spans="1:5" ht="102">
      <c r="A32" s="37" t="s">
        <v>55</v>
      </c>
      <c r="E32" s="38" t="s">
        <v>402</v>
      </c>
    </row>
    <row r="33" spans="1:5" ht="267.75">
      <c r="A33" t="s">
        <v>57</v>
      </c>
      <c r="E33" s="36" t="s">
        <v>169</v>
      </c>
    </row>
    <row r="34" spans="1:16" ht="12.75">
      <c r="A34" s="25" t="s">
        <v>47</v>
      </c>
      <c s="29" t="s">
        <v>77</v>
      </c>
      <c s="29" t="s">
        <v>161</v>
      </c>
      <c s="25" t="s">
        <v>112</v>
      </c>
      <c s="30" t="s">
        <v>162</v>
      </c>
      <c s="31" t="s">
        <v>117</v>
      </c>
      <c s="32">
        <v>408.8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112</v>
      </c>
    </row>
    <row r="36" spans="1:5" ht="25.5">
      <c r="A36" s="37" t="s">
        <v>55</v>
      </c>
      <c r="E36" s="38" t="s">
        <v>403</v>
      </c>
    </row>
    <row r="37" spans="1:5" ht="191.25">
      <c r="A37" t="s">
        <v>57</v>
      </c>
      <c r="E37" s="36" t="s">
        <v>164</v>
      </c>
    </row>
    <row r="38" spans="1:16" ht="12.75">
      <c r="A38" s="25" t="s">
        <v>47</v>
      </c>
      <c s="29" t="s">
        <v>84</v>
      </c>
      <c s="29" t="s">
        <v>181</v>
      </c>
      <c s="25" t="s">
        <v>112</v>
      </c>
      <c s="30" t="s">
        <v>182</v>
      </c>
      <c s="31" t="s">
        <v>111</v>
      </c>
      <c s="32">
        <v>780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112</v>
      </c>
    </row>
    <row r="40" spans="1:5" ht="25.5">
      <c r="A40" s="37" t="s">
        <v>55</v>
      </c>
      <c r="E40" s="38" t="s">
        <v>404</v>
      </c>
    </row>
    <row r="41" spans="1:5" ht="25.5">
      <c r="A41" t="s">
        <v>57</v>
      </c>
      <c r="E41" s="36" t="s">
        <v>184</v>
      </c>
    </row>
    <row r="42" spans="1:16" ht="12.75">
      <c r="A42" s="25" t="s">
        <v>47</v>
      </c>
      <c s="29" t="s">
        <v>40</v>
      </c>
      <c s="29" t="s">
        <v>191</v>
      </c>
      <c s="25" t="s">
        <v>49</v>
      </c>
      <c s="30" t="s">
        <v>192</v>
      </c>
      <c s="31" t="s">
        <v>111</v>
      </c>
      <c s="32">
        <v>180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112</v>
      </c>
    </row>
    <row r="44" spans="1:5" ht="51">
      <c r="A44" s="37" t="s">
        <v>55</v>
      </c>
      <c r="E44" s="38" t="s">
        <v>405</v>
      </c>
    </row>
    <row r="45" spans="1:5" ht="38.25">
      <c r="A45" t="s">
        <v>57</v>
      </c>
      <c r="E45" s="36" t="s">
        <v>194</v>
      </c>
    </row>
    <row r="46" spans="1:16" ht="12.75">
      <c r="A46" s="25" t="s">
        <v>47</v>
      </c>
      <c s="29" t="s">
        <v>42</v>
      </c>
      <c s="29" t="s">
        <v>196</v>
      </c>
      <c s="25" t="s">
        <v>112</v>
      </c>
      <c s="30" t="s">
        <v>197</v>
      </c>
      <c s="31" t="s">
        <v>111</v>
      </c>
      <c s="32">
        <v>180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112</v>
      </c>
    </row>
    <row r="48" spans="1:5" ht="12.75">
      <c r="A48" s="37" t="s">
        <v>55</v>
      </c>
      <c r="E48" s="38" t="s">
        <v>406</v>
      </c>
    </row>
    <row r="49" spans="1:5" ht="25.5">
      <c r="A49" t="s">
        <v>57</v>
      </c>
      <c r="E49" s="36" t="s">
        <v>199</v>
      </c>
    </row>
    <row r="50" spans="1:18" ht="12.75" customHeight="1">
      <c r="A50" s="6" t="s">
        <v>45</v>
      </c>
      <c s="6"/>
      <c s="41" t="s">
        <v>35</v>
      </c>
      <c s="6"/>
      <c s="27" t="s">
        <v>238</v>
      </c>
      <c s="6"/>
      <c s="6"/>
      <c s="6"/>
      <c s="42">
        <f>0+Q50</f>
      </c>
      <c s="6"/>
      <c r="O50">
        <f>0+R50</f>
      </c>
      <c r="Q50">
        <f>0+I51</f>
      </c>
      <c>
        <f>0+O51</f>
      </c>
    </row>
    <row r="51" spans="1:16" ht="12.75">
      <c r="A51" s="25" t="s">
        <v>47</v>
      </c>
      <c s="29" t="s">
        <v>44</v>
      </c>
      <c s="29" t="s">
        <v>245</v>
      </c>
      <c s="25" t="s">
        <v>49</v>
      </c>
      <c s="30" t="s">
        <v>246</v>
      </c>
      <c s="31" t="s">
        <v>111</v>
      </c>
      <c s="32">
        <v>1395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112</v>
      </c>
    </row>
    <row r="53" spans="1:5" ht="114.75">
      <c r="A53" s="37" t="s">
        <v>55</v>
      </c>
      <c r="E53" s="38" t="s">
        <v>407</v>
      </c>
    </row>
    <row r="54" spans="1:5" ht="51">
      <c r="A54" t="s">
        <v>57</v>
      </c>
      <c r="E54" s="36" t="s">
        <v>243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